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omuni\2023\Tabelle aggiornate\17 Politica\"/>
    </mc:Choice>
  </mc:AlternateContent>
  <bookViews>
    <workbookView xWindow="10785" yWindow="285" windowWidth="10830" windowHeight="9555"/>
  </bookViews>
  <sheets>
    <sheet name="2023" sheetId="8" r:id="rId1"/>
    <sheet name="2019" sheetId="7" r:id="rId2"/>
    <sheet name="2015" sheetId="6" r:id="rId3"/>
    <sheet name="2011" sheetId="5" r:id="rId4"/>
    <sheet name="2007" sheetId="1" r:id="rId5"/>
    <sheet name="2003" sheetId="4" r:id="rId6"/>
  </sheets>
  <definedNames>
    <definedName name="_xlnm.Print_Area" localSheetId="2">'2015'!$A$1:$V$229</definedName>
    <definedName name="_xlnm.Print_Area" localSheetId="0">'2023'!$A$1:$C$56</definedName>
    <definedName name="_xlnm.Print_Titles" localSheetId="5">'2003'!$1:$9</definedName>
    <definedName name="_xlnm.Print_Titles" localSheetId="4">'2007'!$1:$9</definedName>
    <definedName name="_xlnm.Print_Titles" localSheetId="3">'2011'!$1:$8</definedName>
    <definedName name="_xlnm.Print_Titles" localSheetId="2">'2015'!$1:$9</definedName>
    <definedName name="_xlnm.Print_Titles" localSheetId="1">'2019'!$1:$11</definedName>
  </definedNames>
  <calcPr calcId="162913"/>
</workbook>
</file>

<file path=xl/calcChain.xml><?xml version="1.0" encoding="utf-8"?>
<calcChain xmlns="http://schemas.openxmlformats.org/spreadsheetml/2006/main">
  <c r="Y203" i="7" l="1"/>
  <c r="X203" i="7"/>
  <c r="W203" i="7"/>
  <c r="V203" i="7"/>
  <c r="U203" i="7"/>
  <c r="T203" i="7"/>
  <c r="S203" i="7"/>
  <c r="R203" i="7"/>
  <c r="Q203" i="7"/>
  <c r="P203" i="7"/>
  <c r="O203" i="7"/>
  <c r="N203" i="7"/>
  <c r="M203" i="7"/>
  <c r="L203" i="7"/>
  <c r="K203" i="7"/>
  <c r="K198" i="7"/>
  <c r="J203" i="7"/>
  <c r="I203" i="7"/>
  <c r="H203" i="7"/>
  <c r="G203" i="7"/>
  <c r="F203" i="7"/>
  <c r="D203" i="7"/>
  <c r="C203" i="7"/>
  <c r="Y202" i="7"/>
  <c r="Y201" i="7"/>
  <c r="Y200" i="7"/>
  <c r="Y198" i="7" s="1"/>
  <c r="Y199" i="7"/>
  <c r="X202" i="7"/>
  <c r="X201" i="7"/>
  <c r="X200" i="7"/>
  <c r="X198" i="7" s="1"/>
  <c r="X199" i="7"/>
  <c r="W202" i="7"/>
  <c r="W201" i="7"/>
  <c r="W200" i="7"/>
  <c r="W199" i="7"/>
  <c r="V202" i="7"/>
  <c r="V201" i="7"/>
  <c r="V200" i="7"/>
  <c r="V198" i="7" s="1"/>
  <c r="V199" i="7"/>
  <c r="U202" i="7"/>
  <c r="U201" i="7"/>
  <c r="U200" i="7"/>
  <c r="U198" i="7" s="1"/>
  <c r="U199" i="7"/>
  <c r="T202" i="7"/>
  <c r="T201" i="7"/>
  <c r="T200" i="7"/>
  <c r="T199" i="7"/>
  <c r="S202" i="7"/>
  <c r="S201" i="7"/>
  <c r="S200" i="7"/>
  <c r="S199" i="7"/>
  <c r="S198" i="7" s="1"/>
  <c r="R202" i="7"/>
  <c r="R201" i="7"/>
  <c r="R200" i="7"/>
  <c r="R199" i="7"/>
  <c r="Q202" i="7"/>
  <c r="Q201" i="7"/>
  <c r="Q200" i="7"/>
  <c r="Q199" i="7"/>
  <c r="P202" i="7"/>
  <c r="P201" i="7"/>
  <c r="P200" i="7"/>
  <c r="P199" i="7"/>
  <c r="P198" i="7"/>
  <c r="O202" i="7"/>
  <c r="O201" i="7"/>
  <c r="O200" i="7"/>
  <c r="O199" i="7"/>
  <c r="O198" i="7"/>
  <c r="N202" i="7"/>
  <c r="N201" i="7"/>
  <c r="N200" i="7"/>
  <c r="N199" i="7"/>
  <c r="N198" i="7" s="1"/>
  <c r="M202" i="7"/>
  <c r="M201" i="7"/>
  <c r="M198" i="7" s="1"/>
  <c r="M200" i="7"/>
  <c r="M199" i="7"/>
  <c r="L202" i="7"/>
  <c r="L201" i="7"/>
  <c r="L200" i="7"/>
  <c r="L199" i="7"/>
  <c r="L198" i="7" s="1"/>
  <c r="K202" i="7"/>
  <c r="K201" i="7"/>
  <c r="K200" i="7"/>
  <c r="K199" i="7"/>
  <c r="J202" i="7"/>
  <c r="J201" i="7"/>
  <c r="J200" i="7"/>
  <c r="J199" i="7"/>
  <c r="J198" i="7" s="1"/>
  <c r="I202" i="7"/>
  <c r="I201" i="7"/>
  <c r="I200" i="7"/>
  <c r="I199" i="7"/>
  <c r="I198" i="7" s="1"/>
  <c r="H202" i="7"/>
  <c r="H201" i="7"/>
  <c r="H200" i="7"/>
  <c r="H199" i="7"/>
  <c r="H198" i="7" s="1"/>
  <c r="G202" i="7"/>
  <c r="G201" i="7"/>
  <c r="G200" i="7"/>
  <c r="G199" i="7"/>
  <c r="G198" i="7" s="1"/>
  <c r="F202" i="7"/>
  <c r="F201" i="7"/>
  <c r="F200" i="7"/>
  <c r="F198" i="7" s="1"/>
  <c r="F199" i="7"/>
  <c r="D202" i="7"/>
  <c r="D201" i="7"/>
  <c r="D200" i="7"/>
  <c r="D199" i="7"/>
  <c r="D198" i="7" s="1"/>
  <c r="X196" i="7"/>
  <c r="X195" i="7"/>
  <c r="X194" i="7"/>
  <c r="X193" i="7"/>
  <c r="X192" i="7"/>
  <c r="X191" i="7"/>
  <c r="X190" i="7"/>
  <c r="X189" i="7"/>
  <c r="X176" i="7"/>
  <c r="X171" i="7"/>
  <c r="X167" i="7"/>
  <c r="X159" i="7"/>
  <c r="X149" i="7"/>
  <c r="X124" i="7"/>
  <c r="X70" i="7"/>
  <c r="X57" i="7"/>
  <c r="X55" i="7"/>
  <c r="X54" i="7"/>
  <c r="X53" i="7"/>
  <c r="X52" i="7" s="1"/>
  <c r="X50" i="7"/>
  <c r="X49" i="7"/>
  <c r="X48" i="7"/>
  <c r="X46" i="7"/>
  <c r="X44" i="7"/>
  <c r="X42" i="7"/>
  <c r="X45" i="7"/>
  <c r="X43" i="7"/>
  <c r="X40" i="7"/>
  <c r="X39" i="7"/>
  <c r="X36" i="7"/>
  <c r="X33" i="7"/>
  <c r="X35" i="7"/>
  <c r="X34" i="7"/>
  <c r="X32" i="7"/>
  <c r="X31" i="7"/>
  <c r="X30" i="7"/>
  <c r="X28" i="7"/>
  <c r="X27" i="7"/>
  <c r="X26" i="7" s="1"/>
  <c r="X25" i="7"/>
  <c r="X24" i="7"/>
  <c r="X21" i="7"/>
  <c r="X20" i="7"/>
  <c r="X19" i="7"/>
  <c r="X17" i="7"/>
  <c r="X18" i="7"/>
  <c r="X16" i="7"/>
  <c r="X15" i="7"/>
  <c r="X13" i="7" s="1"/>
  <c r="X12" i="7" s="1"/>
  <c r="X14" i="7"/>
  <c r="U196" i="7"/>
  <c r="U195" i="7"/>
  <c r="U194" i="7"/>
  <c r="U193" i="7"/>
  <c r="U192" i="7"/>
  <c r="U191" i="7"/>
  <c r="U190" i="7"/>
  <c r="U189" i="7"/>
  <c r="U188" i="7" s="1"/>
  <c r="U176" i="7"/>
  <c r="U171" i="7"/>
  <c r="U167" i="7"/>
  <c r="U159" i="7"/>
  <c r="U149" i="7"/>
  <c r="U124" i="7"/>
  <c r="U70" i="7"/>
  <c r="U57" i="7"/>
  <c r="U55" i="7"/>
  <c r="U54" i="7"/>
  <c r="U53" i="7"/>
  <c r="U52" i="7" s="1"/>
  <c r="U50" i="7"/>
  <c r="U49" i="7"/>
  <c r="U48" i="7"/>
  <c r="U46" i="7"/>
  <c r="U45" i="7"/>
  <c r="U44" i="7"/>
  <c r="U43" i="7"/>
  <c r="U40" i="7"/>
  <c r="U39" i="7"/>
  <c r="U36" i="7"/>
  <c r="U35" i="7"/>
  <c r="U34" i="7"/>
  <c r="U33" i="7" s="1"/>
  <c r="U32" i="7"/>
  <c r="U31" i="7"/>
  <c r="U30" i="7"/>
  <c r="U28" i="7"/>
  <c r="U27" i="7"/>
  <c r="U26" i="7" s="1"/>
  <c r="U25" i="7"/>
  <c r="U24" i="7"/>
  <c r="U21" i="7"/>
  <c r="U20" i="7"/>
  <c r="U19" i="7"/>
  <c r="U18" i="7"/>
  <c r="U17" i="7" s="1"/>
  <c r="U16" i="7"/>
  <c r="U15" i="7"/>
  <c r="U14" i="7"/>
  <c r="U13" i="7" s="1"/>
  <c r="V196" i="7"/>
  <c r="V195" i="7"/>
  <c r="V194" i="7"/>
  <c r="V193" i="7"/>
  <c r="V192" i="7"/>
  <c r="V191" i="7"/>
  <c r="V190" i="7"/>
  <c r="V189" i="7"/>
  <c r="V176" i="7"/>
  <c r="V171" i="7"/>
  <c r="V167" i="7"/>
  <c r="V159" i="7"/>
  <c r="V149" i="7"/>
  <c r="V124" i="7"/>
  <c r="V70" i="7"/>
  <c r="V57" i="7"/>
  <c r="V55" i="7"/>
  <c r="V52" i="7" s="1"/>
  <c r="V54" i="7"/>
  <c r="V53" i="7"/>
  <c r="V50" i="7"/>
  <c r="V49" i="7"/>
  <c r="V48" i="7"/>
  <c r="V46" i="7"/>
  <c r="V45" i="7"/>
  <c r="V43" i="7"/>
  <c r="V40" i="7"/>
  <c r="V39" i="7"/>
  <c r="V38" i="7"/>
  <c r="V36" i="7"/>
  <c r="V35" i="7"/>
  <c r="V34" i="7"/>
  <c r="V32" i="7"/>
  <c r="V31" i="7"/>
  <c r="V30" i="7"/>
  <c r="V29" i="7" s="1"/>
  <c r="V28" i="7"/>
  <c r="V27" i="7"/>
  <c r="V25" i="7"/>
  <c r="V24" i="7"/>
  <c r="V21" i="7"/>
  <c r="V20" i="7"/>
  <c r="V19" i="7"/>
  <c r="V17" i="7" s="1"/>
  <c r="V18" i="7"/>
  <c r="V16" i="7"/>
  <c r="V15" i="7"/>
  <c r="V13" i="7" s="1"/>
  <c r="V14" i="7"/>
  <c r="N196" i="7"/>
  <c r="N195" i="7"/>
  <c r="N194" i="7"/>
  <c r="N193" i="7"/>
  <c r="N192" i="7"/>
  <c r="N191" i="7"/>
  <c r="N190" i="7"/>
  <c r="N189" i="7"/>
  <c r="N188" i="7" s="1"/>
  <c r="N176" i="7"/>
  <c r="N171" i="7"/>
  <c r="N167" i="7"/>
  <c r="N159" i="7"/>
  <c r="N149" i="7"/>
  <c r="N124" i="7"/>
  <c r="N70" i="7"/>
  <c r="N57" i="7"/>
  <c r="N55" i="7"/>
  <c r="N54" i="7"/>
  <c r="N53" i="7"/>
  <c r="N50" i="7"/>
  <c r="N49" i="7"/>
  <c r="N48" i="7"/>
  <c r="N47" i="7" s="1"/>
  <c r="N46" i="7"/>
  <c r="N45" i="7"/>
  <c r="N43" i="7"/>
  <c r="N40" i="7"/>
  <c r="N38" i="7"/>
  <c r="N39" i="7"/>
  <c r="N36" i="7"/>
  <c r="N35" i="7"/>
  <c r="N34" i="7"/>
  <c r="N32" i="7"/>
  <c r="N31" i="7"/>
  <c r="N29" i="7" s="1"/>
  <c r="N30" i="7"/>
  <c r="N28" i="7"/>
  <c r="N27" i="7"/>
  <c r="N25" i="7"/>
  <c r="N24" i="7"/>
  <c r="N23" i="7"/>
  <c r="N21" i="7"/>
  <c r="N20" i="7"/>
  <c r="N19" i="7"/>
  <c r="N18" i="7"/>
  <c r="N16" i="7"/>
  <c r="N15" i="7"/>
  <c r="N14" i="7"/>
  <c r="N13" i="7" s="1"/>
  <c r="N12" i="7" s="1"/>
  <c r="Q196" i="7"/>
  <c r="Q195" i="7"/>
  <c r="Q194" i="7"/>
  <c r="Q193" i="7"/>
  <c r="Q192" i="7"/>
  <c r="Q191" i="7"/>
  <c r="Q190" i="7"/>
  <c r="Q189" i="7"/>
  <c r="Q188" i="7" s="1"/>
  <c r="Q176" i="7"/>
  <c r="Q171" i="7"/>
  <c r="Q167" i="7"/>
  <c r="Q159" i="7"/>
  <c r="Q149" i="7"/>
  <c r="Q124" i="7"/>
  <c r="Q70" i="7"/>
  <c r="Q57" i="7"/>
  <c r="Q55" i="7"/>
  <c r="Q54" i="7"/>
  <c r="Q52" i="7"/>
  <c r="Q53" i="7"/>
  <c r="Q50" i="7"/>
  <c r="Q49" i="7"/>
  <c r="Q48" i="7"/>
  <c r="Q46" i="7"/>
  <c r="Q45" i="7"/>
  <c r="Q44" i="7" s="1"/>
  <c r="Q42" i="7" s="1"/>
  <c r="Q43" i="7"/>
  <c r="Q40" i="7"/>
  <c r="Q39" i="7"/>
  <c r="Q36" i="7"/>
  <c r="Q35" i="7"/>
  <c r="Q34" i="7"/>
  <c r="Q33" i="7" s="1"/>
  <c r="Q32" i="7"/>
  <c r="Q31" i="7"/>
  <c r="Q30" i="7"/>
  <c r="Q29" i="7" s="1"/>
  <c r="Q28" i="7"/>
  <c r="Q27" i="7"/>
  <c r="Q25" i="7"/>
  <c r="Q24" i="7"/>
  <c r="Q21" i="7"/>
  <c r="Q20" i="7"/>
  <c r="Q19" i="7"/>
  <c r="Q17" i="7" s="1"/>
  <c r="Q18" i="7"/>
  <c r="Q16" i="7"/>
  <c r="Q13" i="7"/>
  <c r="Q15" i="7"/>
  <c r="Q14" i="7"/>
  <c r="S196" i="7"/>
  <c r="S195" i="7"/>
  <c r="S194" i="7"/>
  <c r="S193" i="7"/>
  <c r="S192" i="7"/>
  <c r="S191" i="7"/>
  <c r="S190" i="7"/>
  <c r="S189" i="7"/>
  <c r="S188" i="7" s="1"/>
  <c r="S176" i="7"/>
  <c r="S171" i="7"/>
  <c r="S167" i="7"/>
  <c r="S159" i="7"/>
  <c r="S149" i="7"/>
  <c r="S124" i="7"/>
  <c r="S70" i="7"/>
  <c r="S57" i="7"/>
  <c r="S55" i="7"/>
  <c r="S54" i="7"/>
  <c r="S53" i="7"/>
  <c r="S50" i="7"/>
  <c r="S49" i="7"/>
  <c r="S48" i="7"/>
  <c r="S46" i="7"/>
  <c r="S44" i="7"/>
  <c r="S45" i="7"/>
  <c r="S43" i="7"/>
  <c r="S40" i="7"/>
  <c r="S39" i="7"/>
  <c r="S36" i="7"/>
  <c r="S33" i="7" s="1"/>
  <c r="S35" i="7"/>
  <c r="S34" i="7"/>
  <c r="S32" i="7"/>
  <c r="S31" i="7"/>
  <c r="S30" i="7"/>
  <c r="S29" i="7" s="1"/>
  <c r="S28" i="7"/>
  <c r="S27" i="7"/>
  <c r="S26" i="7" s="1"/>
  <c r="S25" i="7"/>
  <c r="S24" i="7"/>
  <c r="S21" i="7"/>
  <c r="S20" i="7"/>
  <c r="S19" i="7"/>
  <c r="S18" i="7"/>
  <c r="S17" i="7"/>
  <c r="S16" i="7"/>
  <c r="S15" i="7"/>
  <c r="S14" i="7"/>
  <c r="M196" i="7"/>
  <c r="M195" i="7"/>
  <c r="M194" i="7"/>
  <c r="M193" i="7"/>
  <c r="M192" i="7"/>
  <c r="M191" i="7"/>
  <c r="M190" i="7"/>
  <c r="M189" i="7"/>
  <c r="M176" i="7"/>
  <c r="M171" i="7"/>
  <c r="M167" i="7"/>
  <c r="M159" i="7"/>
  <c r="M149" i="7"/>
  <c r="M124" i="7"/>
  <c r="M70" i="7"/>
  <c r="M57" i="7"/>
  <c r="M55" i="7"/>
  <c r="M54" i="7"/>
  <c r="M53" i="7"/>
  <c r="M50" i="7"/>
  <c r="M49" i="7"/>
  <c r="M47" i="7" s="1"/>
  <c r="M48" i="7"/>
  <c r="M46" i="7"/>
  <c r="M44" i="7" s="1"/>
  <c r="M45" i="7"/>
  <c r="M43" i="7"/>
  <c r="M40" i="7"/>
  <c r="M39" i="7"/>
  <c r="M38" i="7" s="1"/>
  <c r="M36" i="7"/>
  <c r="M35" i="7"/>
  <c r="M34" i="7"/>
  <c r="M33" i="7" s="1"/>
  <c r="M32" i="7"/>
  <c r="M31" i="7"/>
  <c r="M30" i="7"/>
  <c r="M29" i="7" s="1"/>
  <c r="M28" i="7"/>
  <c r="M26" i="7" s="1"/>
  <c r="M27" i="7"/>
  <c r="M25" i="7"/>
  <c r="M24" i="7"/>
  <c r="M23" i="7" s="1"/>
  <c r="M21" i="7"/>
  <c r="M20" i="7"/>
  <c r="M17" i="7"/>
  <c r="M19" i="7"/>
  <c r="M18" i="7"/>
  <c r="M16" i="7"/>
  <c r="M15" i="7"/>
  <c r="M14" i="7"/>
  <c r="M13" i="7" s="1"/>
  <c r="J196" i="7"/>
  <c r="J195" i="7"/>
  <c r="J194" i="7"/>
  <c r="J193" i="7"/>
  <c r="J192" i="7"/>
  <c r="J191" i="7"/>
  <c r="J188" i="7" s="1"/>
  <c r="J205" i="7" s="1"/>
  <c r="J190" i="7"/>
  <c r="J189" i="7"/>
  <c r="J176" i="7"/>
  <c r="J171" i="7"/>
  <c r="J167" i="7"/>
  <c r="J159" i="7"/>
  <c r="J149" i="7"/>
  <c r="J124" i="7"/>
  <c r="J70" i="7"/>
  <c r="J57" i="7"/>
  <c r="J55" i="7"/>
  <c r="J52" i="7" s="1"/>
  <c r="J54" i="7"/>
  <c r="J53" i="7"/>
  <c r="J50" i="7"/>
  <c r="J49" i="7"/>
  <c r="J48" i="7"/>
  <c r="J47" i="7" s="1"/>
  <c r="J46" i="7"/>
  <c r="J45" i="7"/>
  <c r="J44" i="7"/>
  <c r="J43" i="7"/>
  <c r="J40" i="7"/>
  <c r="J38" i="7"/>
  <c r="J39" i="7"/>
  <c r="J36" i="7"/>
  <c r="J35" i="7"/>
  <c r="J34" i="7"/>
  <c r="J32" i="7"/>
  <c r="J31" i="7"/>
  <c r="J29" i="7" s="1"/>
  <c r="J30" i="7"/>
  <c r="J28" i="7"/>
  <c r="J27" i="7"/>
  <c r="J26" i="7" s="1"/>
  <c r="J25" i="7"/>
  <c r="J24" i="7"/>
  <c r="J21" i="7"/>
  <c r="J20" i="7"/>
  <c r="J19" i="7"/>
  <c r="J18" i="7"/>
  <c r="J16" i="7"/>
  <c r="J15" i="7"/>
  <c r="J13" i="7" s="1"/>
  <c r="J14" i="7"/>
  <c r="L196" i="7"/>
  <c r="L195" i="7"/>
  <c r="L194" i="7"/>
  <c r="L193" i="7"/>
  <c r="L192" i="7"/>
  <c r="L191" i="7"/>
  <c r="L190" i="7"/>
  <c r="L189" i="7"/>
  <c r="L176" i="7"/>
  <c r="L171" i="7"/>
  <c r="L167" i="7"/>
  <c r="L159" i="7"/>
  <c r="L149" i="7"/>
  <c r="L124" i="7"/>
  <c r="L70" i="7"/>
  <c r="L57" i="7"/>
  <c r="L55" i="7"/>
  <c r="L54" i="7"/>
  <c r="L52" i="7" s="1"/>
  <c r="L53" i="7"/>
  <c r="L50" i="7"/>
  <c r="L49" i="7"/>
  <c r="L47" i="7" s="1"/>
  <c r="L48" i="7"/>
  <c r="L46" i="7"/>
  <c r="L45" i="7"/>
  <c r="L44" i="7" s="1"/>
  <c r="L43" i="7"/>
  <c r="L40" i="7"/>
  <c r="L39" i="7"/>
  <c r="L38" i="7"/>
  <c r="L36" i="7"/>
  <c r="L35" i="7"/>
  <c r="L33" i="7"/>
  <c r="L34" i="7"/>
  <c r="L32" i="7"/>
  <c r="L31" i="7"/>
  <c r="L29" i="7" s="1"/>
  <c r="L30" i="7"/>
  <c r="L28" i="7"/>
  <c r="L26" i="7" s="1"/>
  <c r="L27" i="7"/>
  <c r="L25" i="7"/>
  <c r="L24" i="7"/>
  <c r="L21" i="7"/>
  <c r="L20" i="7"/>
  <c r="L17" i="7" s="1"/>
  <c r="L19" i="7"/>
  <c r="L18" i="7"/>
  <c r="L16" i="7"/>
  <c r="L15" i="7"/>
  <c r="L14" i="7"/>
  <c r="L13" i="7" s="1"/>
  <c r="K196" i="7"/>
  <c r="K195" i="7"/>
  <c r="K194" i="7"/>
  <c r="K193" i="7"/>
  <c r="K192" i="7"/>
  <c r="K191" i="7"/>
  <c r="K190" i="7"/>
  <c r="K189" i="7"/>
  <c r="K188" i="7" s="1"/>
  <c r="K205" i="7" s="1"/>
  <c r="K176" i="7"/>
  <c r="K171" i="7"/>
  <c r="K167" i="7"/>
  <c r="K159" i="7"/>
  <c r="K149" i="7"/>
  <c r="K124" i="7"/>
  <c r="K70" i="7"/>
  <c r="K57" i="7"/>
  <c r="K55" i="7"/>
  <c r="K52" i="7" s="1"/>
  <c r="K54" i="7"/>
  <c r="K53" i="7"/>
  <c r="K50" i="7"/>
  <c r="K49" i="7"/>
  <c r="K48" i="7"/>
  <c r="K47" i="7"/>
  <c r="K46" i="7"/>
  <c r="K45" i="7"/>
  <c r="K43" i="7"/>
  <c r="K40" i="7"/>
  <c r="K39" i="7"/>
  <c r="K38" i="7"/>
  <c r="K36" i="7"/>
  <c r="K35" i="7"/>
  <c r="K33" i="7" s="1"/>
  <c r="K34" i="7"/>
  <c r="K32" i="7"/>
  <c r="K31" i="7"/>
  <c r="K29" i="7" s="1"/>
  <c r="K30" i="7"/>
  <c r="K28" i="7"/>
  <c r="K26" i="7" s="1"/>
  <c r="K27" i="7"/>
  <c r="K25" i="7"/>
  <c r="K24" i="7"/>
  <c r="K21" i="7"/>
  <c r="K20" i="7"/>
  <c r="K19" i="7"/>
  <c r="K18" i="7"/>
  <c r="K17" i="7" s="1"/>
  <c r="K16" i="7"/>
  <c r="K15" i="7"/>
  <c r="K14" i="7"/>
  <c r="K13" i="7" s="1"/>
  <c r="I196" i="7"/>
  <c r="I195" i="7"/>
  <c r="I194" i="7"/>
  <c r="I193" i="7"/>
  <c r="I192" i="7"/>
  <c r="I191" i="7"/>
  <c r="I190" i="7"/>
  <c r="I189" i="7"/>
  <c r="I176" i="7"/>
  <c r="I171" i="7"/>
  <c r="I167" i="7"/>
  <c r="I159" i="7"/>
  <c r="I149" i="7"/>
  <c r="I124" i="7"/>
  <c r="I70" i="7"/>
  <c r="I57" i="7"/>
  <c r="I55" i="7"/>
  <c r="I54" i="7"/>
  <c r="I53" i="7"/>
  <c r="I50" i="7"/>
  <c r="I49" i="7"/>
  <c r="I48" i="7"/>
  <c r="I47" i="7" s="1"/>
  <c r="I46" i="7"/>
  <c r="I45" i="7"/>
  <c r="I44" i="7" s="1"/>
  <c r="I43" i="7"/>
  <c r="I40" i="7"/>
  <c r="I38" i="7" s="1"/>
  <c r="I39" i="7"/>
  <c r="I36" i="7"/>
  <c r="I33" i="7" s="1"/>
  <c r="I35" i="7"/>
  <c r="I34" i="7"/>
  <c r="I32" i="7"/>
  <c r="I31" i="7"/>
  <c r="I29" i="7"/>
  <c r="I30" i="7"/>
  <c r="I28" i="7"/>
  <c r="I27" i="7"/>
  <c r="I25" i="7"/>
  <c r="I24" i="7"/>
  <c r="I21" i="7"/>
  <c r="I20" i="7"/>
  <c r="I19" i="7"/>
  <c r="I18" i="7"/>
  <c r="I16" i="7"/>
  <c r="I15" i="7"/>
  <c r="I14" i="7"/>
  <c r="I13" i="7" s="1"/>
  <c r="P196" i="7"/>
  <c r="P195" i="7"/>
  <c r="P194" i="7"/>
  <c r="P193" i="7"/>
  <c r="P192" i="7"/>
  <c r="P188" i="7" s="1"/>
  <c r="P191" i="7"/>
  <c r="P190" i="7"/>
  <c r="P189" i="7"/>
  <c r="P176" i="7"/>
  <c r="P171" i="7"/>
  <c r="P167" i="7"/>
  <c r="P159" i="7"/>
  <c r="P149" i="7"/>
  <c r="P124" i="7"/>
  <c r="P70" i="7"/>
  <c r="P57" i="7"/>
  <c r="P55" i="7"/>
  <c r="P54" i="7"/>
  <c r="P53" i="7"/>
  <c r="P52" i="7" s="1"/>
  <c r="P50" i="7"/>
  <c r="P49" i="7"/>
  <c r="P47" i="7" s="1"/>
  <c r="P48" i="7"/>
  <c r="P46" i="7"/>
  <c r="P45" i="7"/>
  <c r="P44" i="7" s="1"/>
  <c r="P43" i="7"/>
  <c r="P40" i="7"/>
  <c r="P38" i="7" s="1"/>
  <c r="P39" i="7"/>
  <c r="P36" i="7"/>
  <c r="P35" i="7"/>
  <c r="P34" i="7"/>
  <c r="P33" i="7"/>
  <c r="P32" i="7"/>
  <c r="P31" i="7"/>
  <c r="P30" i="7"/>
  <c r="P28" i="7"/>
  <c r="P27" i="7"/>
  <c r="P26" i="7" s="1"/>
  <c r="P25" i="7"/>
  <c r="P24" i="7"/>
  <c r="P21" i="7"/>
  <c r="P20" i="7"/>
  <c r="P19" i="7"/>
  <c r="P18" i="7"/>
  <c r="P17" i="7" s="1"/>
  <c r="P16" i="7"/>
  <c r="P15" i="7"/>
  <c r="P13" i="7" s="1"/>
  <c r="P14" i="7"/>
  <c r="N33" i="7"/>
  <c r="V26" i="7"/>
  <c r="X38" i="7"/>
  <c r="N52" i="7"/>
  <c r="X29" i="7"/>
  <c r="X47" i="7"/>
  <c r="U29" i="7"/>
  <c r="U47" i="7"/>
  <c r="U38" i="7"/>
  <c r="V33" i="7"/>
  <c r="V47" i="7"/>
  <c r="S38" i="7"/>
  <c r="N17" i="7"/>
  <c r="N44" i="7"/>
  <c r="Q38" i="7"/>
  <c r="N26" i="7"/>
  <c r="S13" i="7"/>
  <c r="Q26" i="7"/>
  <c r="Q47" i="7"/>
  <c r="S47" i="7"/>
  <c r="M52" i="7"/>
  <c r="I26" i="7"/>
  <c r="K44" i="7"/>
  <c r="J17" i="7"/>
  <c r="P29" i="7"/>
  <c r="J33" i="7"/>
  <c r="I17" i="7"/>
  <c r="I52" i="7"/>
  <c r="G12" i="4"/>
  <c r="T196" i="7"/>
  <c r="R196" i="7"/>
  <c r="T195" i="7"/>
  <c r="R195" i="7"/>
  <c r="T194" i="7"/>
  <c r="R194" i="7"/>
  <c r="T193" i="7"/>
  <c r="R193" i="7"/>
  <c r="T192" i="7"/>
  <c r="R192" i="7"/>
  <c r="T191" i="7"/>
  <c r="R191" i="7"/>
  <c r="T190" i="7"/>
  <c r="R190" i="7"/>
  <c r="T189" i="7"/>
  <c r="R189" i="7"/>
  <c r="T176" i="7"/>
  <c r="R176" i="7"/>
  <c r="T171" i="7"/>
  <c r="R171" i="7"/>
  <c r="T167" i="7"/>
  <c r="R167" i="7"/>
  <c r="T159" i="7"/>
  <c r="R159" i="7"/>
  <c r="T149" i="7"/>
  <c r="R149" i="7"/>
  <c r="T124" i="7"/>
  <c r="R124" i="7"/>
  <c r="T70" i="7"/>
  <c r="R70" i="7"/>
  <c r="T57" i="7"/>
  <c r="R57" i="7"/>
  <c r="T55" i="7"/>
  <c r="R55" i="7"/>
  <c r="T54" i="7"/>
  <c r="R54" i="7"/>
  <c r="T53" i="7"/>
  <c r="R53" i="7"/>
  <c r="T50" i="7"/>
  <c r="R50" i="7"/>
  <c r="T49" i="7"/>
  <c r="R49" i="7"/>
  <c r="T48" i="7"/>
  <c r="R48" i="7"/>
  <c r="T46" i="7"/>
  <c r="R46" i="7"/>
  <c r="T45" i="7"/>
  <c r="R45" i="7"/>
  <c r="T43" i="7"/>
  <c r="R43" i="7"/>
  <c r="T40" i="7"/>
  <c r="R40" i="7"/>
  <c r="T39" i="7"/>
  <c r="R39" i="7"/>
  <c r="T36" i="7"/>
  <c r="R36" i="7"/>
  <c r="T35" i="7"/>
  <c r="R35" i="7"/>
  <c r="T34" i="7"/>
  <c r="R34" i="7"/>
  <c r="T32" i="7"/>
  <c r="R32" i="7"/>
  <c r="T31" i="7"/>
  <c r="R31" i="7"/>
  <c r="T30" i="7"/>
  <c r="R30" i="7"/>
  <c r="T28" i="7"/>
  <c r="R28" i="7"/>
  <c r="T27" i="7"/>
  <c r="R27" i="7"/>
  <c r="T25" i="7"/>
  <c r="R25" i="7"/>
  <c r="T24" i="7"/>
  <c r="R24" i="7"/>
  <c r="T21" i="7"/>
  <c r="R21" i="7"/>
  <c r="T20" i="7"/>
  <c r="R20" i="7"/>
  <c r="T19" i="7"/>
  <c r="R19" i="7"/>
  <c r="T18" i="7"/>
  <c r="R18" i="7"/>
  <c r="T16" i="7"/>
  <c r="R16" i="7"/>
  <c r="T15" i="7"/>
  <c r="R15" i="7"/>
  <c r="T14" i="7"/>
  <c r="R14" i="7"/>
  <c r="C202" i="7"/>
  <c r="C201" i="7"/>
  <c r="C200" i="7"/>
  <c r="C199" i="7"/>
  <c r="Y196" i="7"/>
  <c r="W196" i="7"/>
  <c r="O196" i="7"/>
  <c r="H196" i="7"/>
  <c r="G196" i="7"/>
  <c r="F196" i="7"/>
  <c r="D196" i="7"/>
  <c r="C196" i="7"/>
  <c r="Y195" i="7"/>
  <c r="W195" i="7"/>
  <c r="O195" i="7"/>
  <c r="H195" i="7"/>
  <c r="G195" i="7"/>
  <c r="F195" i="7"/>
  <c r="D195" i="7"/>
  <c r="C195" i="7"/>
  <c r="Y194" i="7"/>
  <c r="W194" i="7"/>
  <c r="O194" i="7"/>
  <c r="H194" i="7"/>
  <c r="G194" i="7"/>
  <c r="F194" i="7"/>
  <c r="D194" i="7"/>
  <c r="C194" i="7"/>
  <c r="Y193" i="7"/>
  <c r="W193" i="7"/>
  <c r="O193" i="7"/>
  <c r="H193" i="7"/>
  <c r="G193" i="7"/>
  <c r="F193" i="7"/>
  <c r="D193" i="7"/>
  <c r="C193" i="7"/>
  <c r="Y192" i="7"/>
  <c r="W192" i="7"/>
  <c r="O192" i="7"/>
  <c r="H192" i="7"/>
  <c r="G192" i="7"/>
  <c r="F192" i="7"/>
  <c r="D192" i="7"/>
  <c r="C192" i="7"/>
  <c r="Y191" i="7"/>
  <c r="W191" i="7"/>
  <c r="O191" i="7"/>
  <c r="H191" i="7"/>
  <c r="G191" i="7"/>
  <c r="F191" i="7"/>
  <c r="D191" i="7"/>
  <c r="C191" i="7"/>
  <c r="Y190" i="7"/>
  <c r="W190" i="7"/>
  <c r="O190" i="7"/>
  <c r="H190" i="7"/>
  <c r="G190" i="7"/>
  <c r="F190" i="7"/>
  <c r="D190" i="7"/>
  <c r="C190" i="7"/>
  <c r="Y189" i="7"/>
  <c r="W189" i="7"/>
  <c r="O189" i="7"/>
  <c r="H189" i="7"/>
  <c r="G189" i="7"/>
  <c r="F189" i="7"/>
  <c r="D189" i="7"/>
  <c r="C189" i="7"/>
  <c r="Y176" i="7"/>
  <c r="W176" i="7"/>
  <c r="O176" i="7"/>
  <c r="H176" i="7"/>
  <c r="G176" i="7"/>
  <c r="F176" i="7"/>
  <c r="D176" i="7"/>
  <c r="C176" i="7"/>
  <c r="Y171" i="7"/>
  <c r="W171" i="7"/>
  <c r="O171" i="7"/>
  <c r="H171" i="7"/>
  <c r="G171" i="7"/>
  <c r="F171" i="7"/>
  <c r="D171" i="7"/>
  <c r="C171" i="7"/>
  <c r="Y167" i="7"/>
  <c r="W167" i="7"/>
  <c r="O167" i="7"/>
  <c r="H167" i="7"/>
  <c r="G167" i="7"/>
  <c r="F167" i="7"/>
  <c r="D167" i="7"/>
  <c r="C167" i="7"/>
  <c r="Y159" i="7"/>
  <c r="W159" i="7"/>
  <c r="O159" i="7"/>
  <c r="H159" i="7"/>
  <c r="G159" i="7"/>
  <c r="F159" i="7"/>
  <c r="D159" i="7"/>
  <c r="C159" i="7"/>
  <c r="Y149" i="7"/>
  <c r="W149" i="7"/>
  <c r="O149" i="7"/>
  <c r="H149" i="7"/>
  <c r="G149" i="7"/>
  <c r="F149" i="7"/>
  <c r="D149" i="7"/>
  <c r="C149" i="7"/>
  <c r="Y124" i="7"/>
  <c r="W124" i="7"/>
  <c r="O124" i="7"/>
  <c r="H124" i="7"/>
  <c r="G124" i="7"/>
  <c r="F124" i="7"/>
  <c r="D124" i="7"/>
  <c r="C124" i="7"/>
  <c r="Y70" i="7"/>
  <c r="W70" i="7"/>
  <c r="O70" i="7"/>
  <c r="H70" i="7"/>
  <c r="G70" i="7"/>
  <c r="F70" i="7"/>
  <c r="D70" i="7"/>
  <c r="C70" i="7"/>
  <c r="Y57" i="7"/>
  <c r="W57" i="7"/>
  <c r="O57" i="7"/>
  <c r="H57" i="7"/>
  <c r="G57" i="7"/>
  <c r="F57" i="7"/>
  <c r="D57" i="7"/>
  <c r="C57" i="7"/>
  <c r="Y55" i="7"/>
  <c r="W55" i="7"/>
  <c r="O55" i="7"/>
  <c r="H55" i="7"/>
  <c r="G55" i="7"/>
  <c r="F55" i="7"/>
  <c r="D55" i="7"/>
  <c r="C55" i="7"/>
  <c r="Y54" i="7"/>
  <c r="W54" i="7"/>
  <c r="O54" i="7"/>
  <c r="H54" i="7"/>
  <c r="G54" i="7"/>
  <c r="F54" i="7"/>
  <c r="D54" i="7"/>
  <c r="C54" i="7"/>
  <c r="Y53" i="7"/>
  <c r="W53" i="7"/>
  <c r="O53" i="7"/>
  <c r="H53" i="7"/>
  <c r="G53" i="7"/>
  <c r="F53" i="7"/>
  <c r="D53" i="7"/>
  <c r="C53" i="7"/>
  <c r="Y50" i="7"/>
  <c r="W50" i="7"/>
  <c r="O50" i="7"/>
  <c r="H50" i="7"/>
  <c r="G50" i="7"/>
  <c r="F50" i="7"/>
  <c r="D50" i="7"/>
  <c r="C50" i="7"/>
  <c r="Y49" i="7"/>
  <c r="W49" i="7"/>
  <c r="O49" i="7"/>
  <c r="H49" i="7"/>
  <c r="G49" i="7"/>
  <c r="F49" i="7"/>
  <c r="D49" i="7"/>
  <c r="C49" i="7"/>
  <c r="Y48" i="7"/>
  <c r="W48" i="7"/>
  <c r="O48" i="7"/>
  <c r="H48" i="7"/>
  <c r="G48" i="7"/>
  <c r="F48" i="7"/>
  <c r="D48" i="7"/>
  <c r="C48" i="7"/>
  <c r="Y46" i="7"/>
  <c r="W46" i="7"/>
  <c r="O46" i="7"/>
  <c r="H46" i="7"/>
  <c r="G46" i="7"/>
  <c r="F46" i="7"/>
  <c r="D46" i="7"/>
  <c r="C46" i="7"/>
  <c r="Y45" i="7"/>
  <c r="W45" i="7"/>
  <c r="O45" i="7"/>
  <c r="H45" i="7"/>
  <c r="G45" i="7"/>
  <c r="F45" i="7"/>
  <c r="D45" i="7"/>
  <c r="C45" i="7"/>
  <c r="Y43" i="7"/>
  <c r="W43" i="7"/>
  <c r="O43" i="7"/>
  <c r="H43" i="7"/>
  <c r="G43" i="7"/>
  <c r="F43" i="7"/>
  <c r="D43" i="7"/>
  <c r="C43" i="7"/>
  <c r="Y40" i="7"/>
  <c r="Y38" i="7" s="1"/>
  <c r="W40" i="7"/>
  <c r="O40" i="7"/>
  <c r="H40" i="7"/>
  <c r="G40" i="7"/>
  <c r="F40" i="7"/>
  <c r="D40" i="7"/>
  <c r="C40" i="7"/>
  <c r="Y39" i="7"/>
  <c r="W39" i="7"/>
  <c r="O39" i="7"/>
  <c r="H39" i="7"/>
  <c r="G39" i="7"/>
  <c r="F39" i="7"/>
  <c r="D39" i="7"/>
  <c r="C39" i="7"/>
  <c r="Y36" i="7"/>
  <c r="W36" i="7"/>
  <c r="O36" i="7"/>
  <c r="H36" i="7"/>
  <c r="G36" i="7"/>
  <c r="F36" i="7"/>
  <c r="D36" i="7"/>
  <c r="C36" i="7"/>
  <c r="Y35" i="7"/>
  <c r="W35" i="7"/>
  <c r="O35" i="7"/>
  <c r="H35" i="7"/>
  <c r="G35" i="7"/>
  <c r="F35" i="7"/>
  <c r="D35" i="7"/>
  <c r="C35" i="7"/>
  <c r="Y34" i="7"/>
  <c r="W34" i="7"/>
  <c r="O34" i="7"/>
  <c r="H34" i="7"/>
  <c r="G34" i="7"/>
  <c r="F34" i="7"/>
  <c r="D34" i="7"/>
  <c r="C34" i="7"/>
  <c r="Y32" i="7"/>
  <c r="W32" i="7"/>
  <c r="O32" i="7"/>
  <c r="H32" i="7"/>
  <c r="G32" i="7"/>
  <c r="F32" i="7"/>
  <c r="D32" i="7"/>
  <c r="C32" i="7"/>
  <c r="Y31" i="7"/>
  <c r="W31" i="7"/>
  <c r="O31" i="7"/>
  <c r="H31" i="7"/>
  <c r="G31" i="7"/>
  <c r="F31" i="7"/>
  <c r="D31" i="7"/>
  <c r="C31" i="7"/>
  <c r="Y30" i="7"/>
  <c r="W30" i="7"/>
  <c r="O30" i="7"/>
  <c r="H30" i="7"/>
  <c r="G30" i="7"/>
  <c r="F30" i="7"/>
  <c r="D30" i="7"/>
  <c r="C30" i="7"/>
  <c r="Y28" i="7"/>
  <c r="W28" i="7"/>
  <c r="O28" i="7"/>
  <c r="H28" i="7"/>
  <c r="G28" i="7"/>
  <c r="F28" i="7"/>
  <c r="D28" i="7"/>
  <c r="C28" i="7"/>
  <c r="Y27" i="7"/>
  <c r="Y26" i="7"/>
  <c r="W27" i="7"/>
  <c r="O27" i="7"/>
  <c r="H27" i="7"/>
  <c r="G27" i="7"/>
  <c r="F27" i="7"/>
  <c r="D27" i="7"/>
  <c r="C27" i="7"/>
  <c r="Y25" i="7"/>
  <c r="W25" i="7"/>
  <c r="O25" i="7"/>
  <c r="H25" i="7"/>
  <c r="G25" i="7"/>
  <c r="F25" i="7"/>
  <c r="D25" i="7"/>
  <c r="C25" i="7"/>
  <c r="Y24" i="7"/>
  <c r="W24" i="7"/>
  <c r="O24" i="7"/>
  <c r="H24" i="7"/>
  <c r="G24" i="7"/>
  <c r="F24" i="7"/>
  <c r="D24" i="7"/>
  <c r="C24" i="7"/>
  <c r="Y21" i="7"/>
  <c r="W21" i="7"/>
  <c r="O21" i="7"/>
  <c r="H21" i="7"/>
  <c r="G21" i="7"/>
  <c r="F21" i="7"/>
  <c r="D21" i="7"/>
  <c r="C21" i="7"/>
  <c r="Y20" i="7"/>
  <c r="W20" i="7"/>
  <c r="O20" i="7"/>
  <c r="H20" i="7"/>
  <c r="G20" i="7"/>
  <c r="F20" i="7"/>
  <c r="D20" i="7"/>
  <c r="C20" i="7"/>
  <c r="Y19" i="7"/>
  <c r="W19" i="7"/>
  <c r="O19" i="7"/>
  <c r="H19" i="7"/>
  <c r="G19" i="7"/>
  <c r="F19" i="7"/>
  <c r="D19" i="7"/>
  <c r="C19" i="7"/>
  <c r="Y18" i="7"/>
  <c r="W18" i="7"/>
  <c r="O18" i="7"/>
  <c r="H18" i="7"/>
  <c r="G18" i="7"/>
  <c r="F18" i="7"/>
  <c r="D18" i="7"/>
  <c r="C18" i="7"/>
  <c r="Y16" i="7"/>
  <c r="W16" i="7"/>
  <c r="O16" i="7"/>
  <c r="H16" i="7"/>
  <c r="G16" i="7"/>
  <c r="F16" i="7"/>
  <c r="D16" i="7"/>
  <c r="C16" i="7"/>
  <c r="Y15" i="7"/>
  <c r="W15" i="7"/>
  <c r="O15" i="7"/>
  <c r="H15" i="7"/>
  <c r="G15" i="7"/>
  <c r="F15" i="7"/>
  <c r="D15" i="7"/>
  <c r="C15" i="7"/>
  <c r="Y14" i="7"/>
  <c r="W14" i="7"/>
  <c r="O14" i="7"/>
  <c r="H14" i="7"/>
  <c r="G14" i="7"/>
  <c r="F14" i="7"/>
  <c r="D14" i="7"/>
  <c r="C14" i="7"/>
  <c r="S70" i="6"/>
  <c r="T70" i="6"/>
  <c r="U70" i="6"/>
  <c r="I124" i="6"/>
  <c r="S219" i="6"/>
  <c r="T219" i="6"/>
  <c r="U219" i="6"/>
  <c r="S220" i="6"/>
  <c r="T220" i="6"/>
  <c r="U220" i="6"/>
  <c r="S221" i="6"/>
  <c r="T221" i="6"/>
  <c r="U221" i="6"/>
  <c r="S222" i="6"/>
  <c r="T222" i="6"/>
  <c r="U222" i="6"/>
  <c r="S209" i="6"/>
  <c r="T209" i="6"/>
  <c r="U209" i="6"/>
  <c r="S210" i="6"/>
  <c r="T210" i="6"/>
  <c r="U210" i="6"/>
  <c r="S211" i="6"/>
  <c r="T211" i="6"/>
  <c r="U211" i="6"/>
  <c r="S212" i="6"/>
  <c r="T212" i="6"/>
  <c r="U212" i="6"/>
  <c r="S213" i="6"/>
  <c r="T213" i="6"/>
  <c r="U213" i="6"/>
  <c r="S214" i="6"/>
  <c r="T214" i="6"/>
  <c r="U214" i="6"/>
  <c r="S215" i="6"/>
  <c r="T215" i="6"/>
  <c r="U215" i="6"/>
  <c r="S216" i="6"/>
  <c r="T216" i="6"/>
  <c r="U216" i="6"/>
  <c r="S195" i="6"/>
  <c r="T195" i="6"/>
  <c r="U195" i="6"/>
  <c r="V195" i="6"/>
  <c r="S190" i="6"/>
  <c r="T190" i="6"/>
  <c r="U190" i="6"/>
  <c r="S182" i="6"/>
  <c r="T182" i="6"/>
  <c r="U182" i="6"/>
  <c r="S163" i="6"/>
  <c r="T163" i="6"/>
  <c r="U163" i="6"/>
  <c r="S153" i="6"/>
  <c r="T153" i="6"/>
  <c r="U153" i="6"/>
  <c r="S124" i="6"/>
  <c r="T124" i="6"/>
  <c r="U124" i="6"/>
  <c r="S57" i="6"/>
  <c r="T57" i="6"/>
  <c r="U57" i="6"/>
  <c r="S53" i="6"/>
  <c r="T53" i="6"/>
  <c r="U53" i="6"/>
  <c r="S54" i="6"/>
  <c r="T54" i="6"/>
  <c r="U54" i="6"/>
  <c r="S55" i="6"/>
  <c r="T55" i="6"/>
  <c r="U55" i="6"/>
  <c r="S43" i="6"/>
  <c r="T43" i="6"/>
  <c r="U43" i="6"/>
  <c r="S45" i="6"/>
  <c r="T45" i="6"/>
  <c r="U45" i="6"/>
  <c r="S46" i="6"/>
  <c r="T46" i="6"/>
  <c r="U46" i="6"/>
  <c r="S48" i="6"/>
  <c r="T48" i="6"/>
  <c r="U48" i="6"/>
  <c r="S49" i="6"/>
  <c r="T49" i="6"/>
  <c r="U49" i="6"/>
  <c r="S50" i="6"/>
  <c r="T50" i="6"/>
  <c r="U50" i="6"/>
  <c r="S39" i="6"/>
  <c r="T39" i="6"/>
  <c r="U39" i="6"/>
  <c r="S40" i="6"/>
  <c r="T40" i="6"/>
  <c r="U40" i="6"/>
  <c r="S24" i="6"/>
  <c r="T24" i="6"/>
  <c r="U24" i="6"/>
  <c r="S25" i="6"/>
  <c r="T25" i="6"/>
  <c r="U25" i="6"/>
  <c r="S27" i="6"/>
  <c r="T27" i="6"/>
  <c r="U27" i="6"/>
  <c r="S28" i="6"/>
  <c r="T28" i="6"/>
  <c r="U28" i="6"/>
  <c r="S30" i="6"/>
  <c r="T30" i="6"/>
  <c r="U30" i="6"/>
  <c r="S31" i="6"/>
  <c r="T31" i="6"/>
  <c r="U31" i="6"/>
  <c r="S32" i="6"/>
  <c r="T32" i="6"/>
  <c r="U32" i="6"/>
  <c r="S34" i="6"/>
  <c r="T34" i="6"/>
  <c r="U34" i="6"/>
  <c r="S35" i="6"/>
  <c r="T35" i="6"/>
  <c r="U35" i="6"/>
  <c r="S36" i="6"/>
  <c r="T36" i="6"/>
  <c r="U36" i="6"/>
  <c r="S14" i="6"/>
  <c r="T14" i="6"/>
  <c r="U14" i="6"/>
  <c r="S15" i="6"/>
  <c r="T15" i="6"/>
  <c r="U15" i="6"/>
  <c r="S16" i="6"/>
  <c r="T16" i="6"/>
  <c r="U16" i="6"/>
  <c r="S18" i="6"/>
  <c r="T18" i="6"/>
  <c r="U18" i="6"/>
  <c r="S19" i="6"/>
  <c r="T19" i="6"/>
  <c r="U19" i="6"/>
  <c r="S20" i="6"/>
  <c r="T20" i="6"/>
  <c r="U20" i="6"/>
  <c r="S21" i="6"/>
  <c r="T21" i="6"/>
  <c r="U21" i="6"/>
  <c r="V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D222" i="6"/>
  <c r="C222" i="6"/>
  <c r="V221" i="6"/>
  <c r="R221" i="6"/>
  <c r="Q221" i="6"/>
  <c r="P221" i="6"/>
  <c r="O221" i="6"/>
  <c r="N221" i="6"/>
  <c r="M221" i="6"/>
  <c r="L221" i="6"/>
  <c r="K221" i="6"/>
  <c r="K218" i="6" s="1"/>
  <c r="J221" i="6"/>
  <c r="I221" i="6"/>
  <c r="H221" i="6"/>
  <c r="G221" i="6"/>
  <c r="F221" i="6"/>
  <c r="D221" i="6"/>
  <c r="C221" i="6"/>
  <c r="V220" i="6"/>
  <c r="R220" i="6"/>
  <c r="Q220" i="6"/>
  <c r="P220" i="6"/>
  <c r="O220" i="6"/>
  <c r="O218" i="6" s="1"/>
  <c r="N220" i="6"/>
  <c r="M220" i="6"/>
  <c r="L220" i="6"/>
  <c r="K220" i="6"/>
  <c r="J220" i="6"/>
  <c r="I220" i="6"/>
  <c r="I218" i="6" s="1"/>
  <c r="H220" i="6"/>
  <c r="G220" i="6"/>
  <c r="F220" i="6"/>
  <c r="D220" i="6"/>
  <c r="C220" i="6"/>
  <c r="V219" i="6"/>
  <c r="V218" i="6" s="1"/>
  <c r="R219" i="6"/>
  <c r="R218" i="6"/>
  <c r="Q219" i="6"/>
  <c r="P219" i="6"/>
  <c r="P218" i="6" s="1"/>
  <c r="O219" i="6"/>
  <c r="N219" i="6"/>
  <c r="N218" i="6" s="1"/>
  <c r="M219" i="6"/>
  <c r="M218" i="6" s="1"/>
  <c r="L219" i="6"/>
  <c r="L218" i="6" s="1"/>
  <c r="K219" i="6"/>
  <c r="J219" i="6"/>
  <c r="J218" i="6" s="1"/>
  <c r="I219" i="6"/>
  <c r="H219" i="6"/>
  <c r="G219" i="6"/>
  <c r="G218" i="6" s="1"/>
  <c r="F219" i="6"/>
  <c r="F218" i="6" s="1"/>
  <c r="D219" i="6"/>
  <c r="C219" i="6"/>
  <c r="C218" i="6" s="1"/>
  <c r="H218" i="6"/>
  <c r="V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D216" i="6"/>
  <c r="C216" i="6"/>
  <c r="V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D215" i="6"/>
  <c r="C215" i="6"/>
  <c r="V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D214" i="6"/>
  <c r="C214" i="6"/>
  <c r="V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D213" i="6"/>
  <c r="C213" i="6"/>
  <c r="V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D212" i="6"/>
  <c r="C212" i="6"/>
  <c r="V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D211" i="6"/>
  <c r="C211" i="6"/>
  <c r="V210" i="6"/>
  <c r="R210" i="6"/>
  <c r="Q210" i="6"/>
  <c r="P210" i="6"/>
  <c r="O210" i="6"/>
  <c r="O208" i="6" s="1"/>
  <c r="N210" i="6"/>
  <c r="M210" i="6"/>
  <c r="L210" i="6"/>
  <c r="K210" i="6"/>
  <c r="J210" i="6"/>
  <c r="I210" i="6"/>
  <c r="I208" i="6" s="1"/>
  <c r="H210" i="6"/>
  <c r="G210" i="6"/>
  <c r="F210" i="6"/>
  <c r="D210" i="6"/>
  <c r="C210" i="6"/>
  <c r="V209" i="6"/>
  <c r="V208" i="6" s="1"/>
  <c r="R209" i="6"/>
  <c r="R208" i="6" s="1"/>
  <c r="Q209" i="6"/>
  <c r="Q208" i="6" s="1"/>
  <c r="P209" i="6"/>
  <c r="P208" i="6" s="1"/>
  <c r="O209" i="6"/>
  <c r="N209" i="6"/>
  <c r="N208" i="6" s="1"/>
  <c r="M209" i="6"/>
  <c r="M208" i="6" s="1"/>
  <c r="L209" i="6"/>
  <c r="L208" i="6" s="1"/>
  <c r="K209" i="6"/>
  <c r="K208" i="6" s="1"/>
  <c r="J209" i="6"/>
  <c r="J208" i="6" s="1"/>
  <c r="I209" i="6"/>
  <c r="H209" i="6"/>
  <c r="G209" i="6"/>
  <c r="G208" i="6" s="1"/>
  <c r="F209" i="6"/>
  <c r="F208" i="6" s="1"/>
  <c r="D209" i="6"/>
  <c r="D208" i="6" s="1"/>
  <c r="C209" i="6"/>
  <c r="C208" i="6" s="1"/>
  <c r="H208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D195" i="6"/>
  <c r="C195" i="6"/>
  <c r="V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D190" i="6"/>
  <c r="C190" i="6"/>
  <c r="V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D182" i="6"/>
  <c r="C182" i="6"/>
  <c r="V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D163" i="6"/>
  <c r="C163" i="6"/>
  <c r="V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D153" i="6"/>
  <c r="C153" i="6"/>
  <c r="V124" i="6"/>
  <c r="R124" i="6"/>
  <c r="Q124" i="6"/>
  <c r="P124" i="6"/>
  <c r="O124" i="6"/>
  <c r="N124" i="6"/>
  <c r="M124" i="6"/>
  <c r="L124" i="6"/>
  <c r="K124" i="6"/>
  <c r="J124" i="6"/>
  <c r="H124" i="6"/>
  <c r="G124" i="6"/>
  <c r="F124" i="6"/>
  <c r="D124" i="6"/>
  <c r="C124" i="6"/>
  <c r="V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D70" i="6"/>
  <c r="C70" i="6"/>
  <c r="V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D57" i="6"/>
  <c r="C57" i="6"/>
  <c r="V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D55" i="6"/>
  <c r="C55" i="6"/>
  <c r="V54" i="6"/>
  <c r="R54" i="6"/>
  <c r="Q54" i="6"/>
  <c r="P54" i="6"/>
  <c r="O54" i="6"/>
  <c r="N54" i="6"/>
  <c r="M54" i="6"/>
  <c r="M52" i="6" s="1"/>
  <c r="L54" i="6"/>
  <c r="K54" i="6"/>
  <c r="J54" i="6"/>
  <c r="I54" i="6"/>
  <c r="H54" i="6"/>
  <c r="G54" i="6"/>
  <c r="F54" i="6"/>
  <c r="D54" i="6"/>
  <c r="C54" i="6"/>
  <c r="V53" i="6"/>
  <c r="R53" i="6"/>
  <c r="Q53" i="6"/>
  <c r="Q52" i="6" s="1"/>
  <c r="P53" i="6"/>
  <c r="P52" i="6" s="1"/>
  <c r="O53" i="6"/>
  <c r="O52" i="6" s="1"/>
  <c r="N53" i="6"/>
  <c r="N52" i="6" s="1"/>
  <c r="M53" i="6"/>
  <c r="L53" i="6"/>
  <c r="K53" i="6"/>
  <c r="K52" i="6" s="1"/>
  <c r="J53" i="6"/>
  <c r="J52" i="6" s="1"/>
  <c r="I53" i="6"/>
  <c r="I52" i="6" s="1"/>
  <c r="H53" i="6"/>
  <c r="H52" i="6" s="1"/>
  <c r="G53" i="6"/>
  <c r="G52" i="6" s="1"/>
  <c r="F53" i="6"/>
  <c r="F52" i="6" s="1"/>
  <c r="D53" i="6"/>
  <c r="D52" i="6" s="1"/>
  <c r="C53" i="6"/>
  <c r="C52" i="6" s="1"/>
  <c r="V52" i="6"/>
  <c r="R52" i="6"/>
  <c r="L52" i="6"/>
  <c r="V50" i="6"/>
  <c r="V47" i="6" s="1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D50" i="6"/>
  <c r="C50" i="6"/>
  <c r="V49" i="6"/>
  <c r="R49" i="6"/>
  <c r="R47" i="6" s="1"/>
  <c r="Q49" i="6"/>
  <c r="P49" i="6"/>
  <c r="O49" i="6"/>
  <c r="N49" i="6"/>
  <c r="M49" i="6"/>
  <c r="L49" i="6"/>
  <c r="K49" i="6"/>
  <c r="J49" i="6"/>
  <c r="J47" i="6" s="1"/>
  <c r="I49" i="6"/>
  <c r="H49" i="6"/>
  <c r="G49" i="6"/>
  <c r="F49" i="6"/>
  <c r="F47" i="6" s="1"/>
  <c r="D49" i="6"/>
  <c r="C49" i="6"/>
  <c r="V48" i="6"/>
  <c r="R48" i="6"/>
  <c r="Q48" i="6"/>
  <c r="P48" i="6"/>
  <c r="P47" i="6" s="1"/>
  <c r="O48" i="6"/>
  <c r="O47" i="6"/>
  <c r="N48" i="6"/>
  <c r="M48" i="6"/>
  <c r="M47" i="6" s="1"/>
  <c r="L48" i="6"/>
  <c r="L47" i="6" s="1"/>
  <c r="L42" i="6" s="1"/>
  <c r="K48" i="6"/>
  <c r="J48" i="6"/>
  <c r="I48" i="6"/>
  <c r="I47" i="6" s="1"/>
  <c r="H48" i="6"/>
  <c r="G48" i="6"/>
  <c r="G47" i="6"/>
  <c r="F48" i="6"/>
  <c r="D48" i="6"/>
  <c r="C48" i="6"/>
  <c r="C47" i="6" s="1"/>
  <c r="Q47" i="6"/>
  <c r="K47" i="6"/>
  <c r="D47" i="6"/>
  <c r="V46" i="6"/>
  <c r="R46" i="6"/>
  <c r="Q46" i="6"/>
  <c r="Q44" i="6" s="1"/>
  <c r="P46" i="6"/>
  <c r="O46" i="6"/>
  <c r="O44" i="6" s="1"/>
  <c r="N46" i="6"/>
  <c r="M46" i="6"/>
  <c r="L46" i="6"/>
  <c r="K46" i="6"/>
  <c r="J46" i="6"/>
  <c r="I46" i="6"/>
  <c r="H46" i="6"/>
  <c r="G46" i="6"/>
  <c r="F46" i="6"/>
  <c r="D46" i="6"/>
  <c r="D44" i="6" s="1"/>
  <c r="C46" i="6"/>
  <c r="V45" i="6"/>
  <c r="V44" i="6" s="1"/>
  <c r="R45" i="6"/>
  <c r="R44" i="6" s="1"/>
  <c r="Q45" i="6"/>
  <c r="P45" i="6"/>
  <c r="P44" i="6" s="1"/>
  <c r="O45" i="6"/>
  <c r="N45" i="6"/>
  <c r="M45" i="6"/>
  <c r="M44" i="6" s="1"/>
  <c r="L45" i="6"/>
  <c r="L44" i="6" s="1"/>
  <c r="K45" i="6"/>
  <c r="K44" i="6" s="1"/>
  <c r="J45" i="6"/>
  <c r="I45" i="6"/>
  <c r="H45" i="6"/>
  <c r="G45" i="6"/>
  <c r="G44" i="6"/>
  <c r="F45" i="6"/>
  <c r="F44" i="6"/>
  <c r="D45" i="6"/>
  <c r="C45" i="6"/>
  <c r="C44" i="6" s="1"/>
  <c r="J44" i="6"/>
  <c r="V43" i="6"/>
  <c r="R43" i="6"/>
  <c r="Q43" i="6"/>
  <c r="Q42" i="6" s="1"/>
  <c r="P43" i="6"/>
  <c r="O43" i="6"/>
  <c r="N43" i="6"/>
  <c r="M43" i="6"/>
  <c r="L43" i="6"/>
  <c r="K43" i="6"/>
  <c r="J43" i="6"/>
  <c r="I43" i="6"/>
  <c r="H43" i="6"/>
  <c r="G43" i="6"/>
  <c r="F43" i="6"/>
  <c r="D43" i="6"/>
  <c r="C43" i="6"/>
  <c r="V40" i="6"/>
  <c r="R40" i="6"/>
  <c r="Q40" i="6"/>
  <c r="P40" i="6"/>
  <c r="O40" i="6"/>
  <c r="N40" i="6"/>
  <c r="M40" i="6"/>
  <c r="M38" i="6" s="1"/>
  <c r="L40" i="6"/>
  <c r="K40" i="6"/>
  <c r="J40" i="6"/>
  <c r="I40" i="6"/>
  <c r="H40" i="6"/>
  <c r="G40" i="6"/>
  <c r="F40" i="6"/>
  <c r="D40" i="6"/>
  <c r="D38" i="6" s="1"/>
  <c r="C40" i="6"/>
  <c r="V39" i="6"/>
  <c r="R39" i="6"/>
  <c r="R38" i="6" s="1"/>
  <c r="Q39" i="6"/>
  <c r="Q38" i="6" s="1"/>
  <c r="P39" i="6"/>
  <c r="P38" i="6" s="1"/>
  <c r="O39" i="6"/>
  <c r="N39" i="6"/>
  <c r="N38" i="6"/>
  <c r="M39" i="6"/>
  <c r="L39" i="6"/>
  <c r="K39" i="6"/>
  <c r="K38" i="6" s="1"/>
  <c r="J39" i="6"/>
  <c r="J38" i="6"/>
  <c r="I39" i="6"/>
  <c r="H39" i="6"/>
  <c r="H38" i="6" s="1"/>
  <c r="G39" i="6"/>
  <c r="G38" i="6" s="1"/>
  <c r="F39" i="6"/>
  <c r="F38" i="6" s="1"/>
  <c r="D39" i="6"/>
  <c r="C39" i="6"/>
  <c r="C38" i="6" s="1"/>
  <c r="L38" i="6"/>
  <c r="V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D36" i="6"/>
  <c r="C36" i="6"/>
  <c r="V35" i="6"/>
  <c r="R35" i="6"/>
  <c r="Q35" i="6"/>
  <c r="P35" i="6"/>
  <c r="O35" i="6"/>
  <c r="N35" i="6"/>
  <c r="M35" i="6"/>
  <c r="L35" i="6"/>
  <c r="K35" i="6"/>
  <c r="J35" i="6"/>
  <c r="J33" i="6" s="1"/>
  <c r="I35" i="6"/>
  <c r="H35" i="6"/>
  <c r="G35" i="6"/>
  <c r="F35" i="6"/>
  <c r="D35" i="6"/>
  <c r="C35" i="6"/>
  <c r="V34" i="6"/>
  <c r="V33" i="6"/>
  <c r="R34" i="6"/>
  <c r="R33" i="6" s="1"/>
  <c r="Q34" i="6"/>
  <c r="Q33" i="6" s="1"/>
  <c r="P34" i="6"/>
  <c r="O34" i="6"/>
  <c r="N34" i="6"/>
  <c r="N33" i="6" s="1"/>
  <c r="M34" i="6"/>
  <c r="M33" i="6"/>
  <c r="L34" i="6"/>
  <c r="L33" i="6"/>
  <c r="K34" i="6"/>
  <c r="K33" i="6"/>
  <c r="J34" i="6"/>
  <c r="I34" i="6"/>
  <c r="I33" i="6" s="1"/>
  <c r="H34" i="6"/>
  <c r="H33" i="6"/>
  <c r="G34" i="6"/>
  <c r="G33" i="6" s="1"/>
  <c r="F34" i="6"/>
  <c r="D34" i="6"/>
  <c r="D33" i="6" s="1"/>
  <c r="C34" i="6"/>
  <c r="O33" i="6"/>
  <c r="V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D32" i="6"/>
  <c r="C32" i="6"/>
  <c r="V31" i="6"/>
  <c r="V29" i="6" s="1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D31" i="6"/>
  <c r="C31" i="6"/>
  <c r="C29" i="6" s="1"/>
  <c r="V30" i="6"/>
  <c r="R30" i="6"/>
  <c r="R29" i="6" s="1"/>
  <c r="Q30" i="6"/>
  <c r="P30" i="6"/>
  <c r="P29" i="6"/>
  <c r="O30" i="6"/>
  <c r="O29" i="6"/>
  <c r="N30" i="6"/>
  <c r="M30" i="6"/>
  <c r="M29" i="6" s="1"/>
  <c r="L30" i="6"/>
  <c r="L29" i="6"/>
  <c r="K30" i="6"/>
  <c r="J30" i="6"/>
  <c r="J29" i="6" s="1"/>
  <c r="I30" i="6"/>
  <c r="I29" i="6" s="1"/>
  <c r="H30" i="6"/>
  <c r="H29" i="6" s="1"/>
  <c r="G30" i="6"/>
  <c r="G29" i="6" s="1"/>
  <c r="F30" i="6"/>
  <c r="F29" i="6" s="1"/>
  <c r="D30" i="6"/>
  <c r="C30" i="6"/>
  <c r="N29" i="6"/>
  <c r="V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D28" i="6"/>
  <c r="C28" i="6"/>
  <c r="V27" i="6"/>
  <c r="R27" i="6"/>
  <c r="R26" i="6"/>
  <c r="Q27" i="6"/>
  <c r="Q26" i="6"/>
  <c r="P27" i="6"/>
  <c r="P26" i="6"/>
  <c r="O27" i="6"/>
  <c r="O26" i="6"/>
  <c r="N27" i="6"/>
  <c r="M27" i="6"/>
  <c r="L27" i="6"/>
  <c r="L26" i="6"/>
  <c r="K27" i="6"/>
  <c r="K26" i="6"/>
  <c r="J27" i="6"/>
  <c r="J26" i="6"/>
  <c r="I27" i="6"/>
  <c r="I26" i="6"/>
  <c r="H27" i="6"/>
  <c r="G27" i="6"/>
  <c r="G26" i="6" s="1"/>
  <c r="G23" i="6" s="1"/>
  <c r="F27" i="6"/>
  <c r="F26" i="6"/>
  <c r="D27" i="6"/>
  <c r="D26" i="6"/>
  <c r="C27" i="6"/>
  <c r="C26" i="6"/>
  <c r="N26" i="6"/>
  <c r="H26" i="6"/>
  <c r="V25" i="6"/>
  <c r="R25" i="6"/>
  <c r="Q25" i="6"/>
  <c r="P25" i="6"/>
  <c r="O25" i="6"/>
  <c r="N25" i="6"/>
  <c r="N23" i="6" s="1"/>
  <c r="M25" i="6"/>
  <c r="L25" i="6"/>
  <c r="K25" i="6"/>
  <c r="J25" i="6"/>
  <c r="I25" i="6"/>
  <c r="H25" i="6"/>
  <c r="G25" i="6"/>
  <c r="F25" i="6"/>
  <c r="D25" i="6"/>
  <c r="C25" i="6"/>
  <c r="V24" i="6"/>
  <c r="R24" i="6"/>
  <c r="Q24" i="6"/>
  <c r="P24" i="6"/>
  <c r="O24" i="6"/>
  <c r="N24" i="6"/>
  <c r="M24" i="6"/>
  <c r="L24" i="6"/>
  <c r="K24" i="6"/>
  <c r="J24" i="6"/>
  <c r="I24" i="6"/>
  <c r="H24" i="6"/>
  <c r="H23" i="6" s="1"/>
  <c r="G24" i="6"/>
  <c r="F24" i="6"/>
  <c r="D24" i="6"/>
  <c r="C24" i="6"/>
  <c r="V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D21" i="6"/>
  <c r="C21" i="6"/>
  <c r="V20" i="6"/>
  <c r="R20" i="6"/>
  <c r="Q20" i="6"/>
  <c r="P20" i="6"/>
  <c r="O20" i="6"/>
  <c r="O17" i="6" s="1"/>
  <c r="N20" i="6"/>
  <c r="M20" i="6"/>
  <c r="L20" i="6"/>
  <c r="K20" i="6"/>
  <c r="J20" i="6"/>
  <c r="I20" i="6"/>
  <c r="I17" i="6" s="1"/>
  <c r="H20" i="6"/>
  <c r="G20" i="6"/>
  <c r="F20" i="6"/>
  <c r="D20" i="6"/>
  <c r="C20" i="6"/>
  <c r="V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D19" i="6"/>
  <c r="C19" i="6"/>
  <c r="V18" i="6"/>
  <c r="V17" i="6" s="1"/>
  <c r="R18" i="6"/>
  <c r="R17" i="6" s="1"/>
  <c r="Q18" i="6"/>
  <c r="Q17" i="6" s="1"/>
  <c r="P18" i="6"/>
  <c r="P17" i="6" s="1"/>
  <c r="O18" i="6"/>
  <c r="N18" i="6"/>
  <c r="N17" i="6" s="1"/>
  <c r="M18" i="6"/>
  <c r="M17" i="6" s="1"/>
  <c r="L18" i="6"/>
  <c r="L17" i="6" s="1"/>
  <c r="K18" i="6"/>
  <c r="K17" i="6" s="1"/>
  <c r="J18" i="6"/>
  <c r="J17" i="6" s="1"/>
  <c r="I18" i="6"/>
  <c r="H18" i="6"/>
  <c r="H17" i="6" s="1"/>
  <c r="G18" i="6"/>
  <c r="G17" i="6" s="1"/>
  <c r="F18" i="6"/>
  <c r="F17" i="6" s="1"/>
  <c r="D18" i="6"/>
  <c r="D17" i="6" s="1"/>
  <c r="C18" i="6"/>
  <c r="C17" i="6" s="1"/>
  <c r="V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D16" i="6"/>
  <c r="C16" i="6"/>
  <c r="V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D15" i="6"/>
  <c r="C15" i="6"/>
  <c r="V14" i="6"/>
  <c r="V13" i="6" s="1"/>
  <c r="V12" i="6" s="1"/>
  <c r="R14" i="6"/>
  <c r="R13" i="6"/>
  <c r="Q14" i="6"/>
  <c r="P14" i="6"/>
  <c r="P13" i="6"/>
  <c r="P12" i="6" s="1"/>
  <c r="O14" i="6"/>
  <c r="O13" i="6" s="1"/>
  <c r="O12" i="6" s="1"/>
  <c r="N14" i="6"/>
  <c r="M14" i="6"/>
  <c r="M13" i="6" s="1"/>
  <c r="L14" i="6"/>
  <c r="L13" i="6"/>
  <c r="K14" i="6"/>
  <c r="J14" i="6"/>
  <c r="J13" i="6"/>
  <c r="J12" i="6" s="1"/>
  <c r="I14" i="6"/>
  <c r="H14" i="6"/>
  <c r="G14" i="6"/>
  <c r="G13" i="6" s="1"/>
  <c r="F14" i="6"/>
  <c r="F13" i="6"/>
  <c r="D14" i="6"/>
  <c r="C14" i="6"/>
  <c r="C13" i="6"/>
  <c r="C12" i="6" s="1"/>
  <c r="N13" i="6"/>
  <c r="H13" i="6"/>
  <c r="H12" i="6" s="1"/>
  <c r="R244" i="5"/>
  <c r="Q244" i="5"/>
  <c r="P244" i="5"/>
  <c r="O244" i="5"/>
  <c r="N244" i="5"/>
  <c r="M244" i="5"/>
  <c r="L244" i="5"/>
  <c r="K244" i="5"/>
  <c r="J244" i="5"/>
  <c r="I244" i="5"/>
  <c r="H244" i="5"/>
  <c r="H240" i="5" s="1"/>
  <c r="G244" i="5"/>
  <c r="F244" i="5"/>
  <c r="E244" i="5"/>
  <c r="D244" i="5"/>
  <c r="C244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R242" i="5"/>
  <c r="R240" i="5" s="1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R241" i="5"/>
  <c r="Q241" i="5"/>
  <c r="Q240" i="5"/>
  <c r="P241" i="5"/>
  <c r="O241" i="5"/>
  <c r="O240" i="5" s="1"/>
  <c r="N241" i="5"/>
  <c r="N240" i="5" s="1"/>
  <c r="M241" i="5"/>
  <c r="M240" i="5" s="1"/>
  <c r="L241" i="5"/>
  <c r="L240" i="5" s="1"/>
  <c r="K241" i="5"/>
  <c r="K240" i="5" s="1"/>
  <c r="J241" i="5"/>
  <c r="I241" i="5"/>
  <c r="I240" i="5"/>
  <c r="H241" i="5"/>
  <c r="G241" i="5"/>
  <c r="F241" i="5"/>
  <c r="F240" i="5" s="1"/>
  <c r="E241" i="5"/>
  <c r="E240" i="5"/>
  <c r="D241" i="5"/>
  <c r="C241" i="5"/>
  <c r="C240" i="5" s="1"/>
  <c r="G240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R235" i="5"/>
  <c r="Q235" i="5"/>
  <c r="P235" i="5"/>
  <c r="O235" i="5"/>
  <c r="N235" i="5"/>
  <c r="M235" i="5"/>
  <c r="M230" i="5" s="1"/>
  <c r="L235" i="5"/>
  <c r="K235" i="5"/>
  <c r="J235" i="5"/>
  <c r="I235" i="5"/>
  <c r="H235" i="5"/>
  <c r="G235" i="5"/>
  <c r="F235" i="5"/>
  <c r="E235" i="5"/>
  <c r="D235" i="5"/>
  <c r="C235" i="5"/>
  <c r="R234" i="5"/>
  <c r="Q234" i="5"/>
  <c r="P234" i="5"/>
  <c r="O234" i="5"/>
  <c r="N234" i="5"/>
  <c r="M234" i="5"/>
  <c r="L234" i="5"/>
  <c r="K234" i="5"/>
  <c r="K230" i="5" s="1"/>
  <c r="J234" i="5"/>
  <c r="I234" i="5"/>
  <c r="H234" i="5"/>
  <c r="G234" i="5"/>
  <c r="F234" i="5"/>
  <c r="E234" i="5"/>
  <c r="D234" i="5"/>
  <c r="C234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R231" i="5"/>
  <c r="Q231" i="5"/>
  <c r="Q230" i="5" s="1"/>
  <c r="P231" i="5"/>
  <c r="O231" i="5"/>
  <c r="N231" i="5"/>
  <c r="N230" i="5"/>
  <c r="M231" i="5"/>
  <c r="L231" i="5"/>
  <c r="L230" i="5" s="1"/>
  <c r="K231" i="5"/>
  <c r="J231" i="5"/>
  <c r="I231" i="5"/>
  <c r="H231" i="5"/>
  <c r="H230" i="5" s="1"/>
  <c r="G231" i="5"/>
  <c r="F231" i="5"/>
  <c r="F230" i="5" s="1"/>
  <c r="E231" i="5"/>
  <c r="D231" i="5"/>
  <c r="C231" i="5"/>
  <c r="C230" i="5"/>
  <c r="R23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R53" i="5"/>
  <c r="R52" i="5" s="1"/>
  <c r="Q53" i="5"/>
  <c r="P53" i="5"/>
  <c r="P52" i="5" s="1"/>
  <c r="O53" i="5"/>
  <c r="O52" i="5" s="1"/>
  <c r="N53" i="5"/>
  <c r="M53" i="5"/>
  <c r="M52" i="5" s="1"/>
  <c r="L53" i="5"/>
  <c r="L52" i="5" s="1"/>
  <c r="K53" i="5"/>
  <c r="J53" i="5"/>
  <c r="J52" i="5" s="1"/>
  <c r="I53" i="5"/>
  <c r="H53" i="5"/>
  <c r="H52" i="5" s="1"/>
  <c r="G53" i="5"/>
  <c r="F53" i="5"/>
  <c r="F52" i="5" s="1"/>
  <c r="E53" i="5"/>
  <c r="D53" i="5"/>
  <c r="C53" i="5"/>
  <c r="C52" i="5" s="1"/>
  <c r="G52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R49" i="5"/>
  <c r="Q49" i="5"/>
  <c r="P49" i="5"/>
  <c r="O49" i="5"/>
  <c r="N49" i="5"/>
  <c r="M49" i="5"/>
  <c r="L49" i="5"/>
  <c r="L47" i="5" s="1"/>
  <c r="K49" i="5"/>
  <c r="J49" i="5"/>
  <c r="I49" i="5"/>
  <c r="H49" i="5"/>
  <c r="G49" i="5"/>
  <c r="F49" i="5"/>
  <c r="E49" i="5"/>
  <c r="D49" i="5"/>
  <c r="C49" i="5"/>
  <c r="R48" i="5"/>
  <c r="R47" i="5" s="1"/>
  <c r="Q48" i="5"/>
  <c r="P48" i="5"/>
  <c r="P47" i="5" s="1"/>
  <c r="O48" i="5"/>
  <c r="N48" i="5"/>
  <c r="N47" i="5" s="1"/>
  <c r="M48" i="5"/>
  <c r="M47" i="5" s="1"/>
  <c r="L48" i="5"/>
  <c r="K48" i="5"/>
  <c r="J48" i="5"/>
  <c r="J47" i="5" s="1"/>
  <c r="I48" i="5"/>
  <c r="H48" i="5"/>
  <c r="H47" i="5" s="1"/>
  <c r="G48" i="5"/>
  <c r="G47" i="5" s="1"/>
  <c r="F48" i="5"/>
  <c r="E48" i="5"/>
  <c r="D48" i="5"/>
  <c r="D47" i="5" s="1"/>
  <c r="C48" i="5"/>
  <c r="K47" i="5"/>
  <c r="F47" i="5"/>
  <c r="E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D43" i="5" s="1"/>
  <c r="C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C43" i="5" s="1"/>
  <c r="R44" i="5"/>
  <c r="Q44" i="5"/>
  <c r="Q43" i="5" s="1"/>
  <c r="P44" i="5"/>
  <c r="O44" i="5"/>
  <c r="N44" i="5"/>
  <c r="M44" i="5"/>
  <c r="M43" i="5"/>
  <c r="L44" i="5"/>
  <c r="K44" i="5"/>
  <c r="K43" i="5" s="1"/>
  <c r="K41" i="5" s="1"/>
  <c r="J44" i="5"/>
  <c r="J43" i="5" s="1"/>
  <c r="I44" i="5"/>
  <c r="H44" i="5"/>
  <c r="H43" i="5" s="1"/>
  <c r="G44" i="5"/>
  <c r="G43" i="5" s="1"/>
  <c r="F44" i="5"/>
  <c r="E44" i="5"/>
  <c r="E43" i="5" s="1"/>
  <c r="D44" i="5"/>
  <c r="C44" i="5"/>
  <c r="P43" i="5"/>
  <c r="O43" i="5"/>
  <c r="R42" i="5"/>
  <c r="Q42" i="5"/>
  <c r="P42" i="5"/>
  <c r="O42" i="5"/>
  <c r="N42" i="5"/>
  <c r="M42" i="5"/>
  <c r="L42" i="5"/>
  <c r="K42" i="5"/>
  <c r="J42" i="5"/>
  <c r="I42" i="5"/>
  <c r="H42" i="5"/>
  <c r="G42" i="5"/>
  <c r="G41" i="5" s="1"/>
  <c r="F42" i="5"/>
  <c r="E42" i="5"/>
  <c r="E41" i="5" s="1"/>
  <c r="D42" i="5"/>
  <c r="C42" i="5"/>
  <c r="J41" i="5"/>
  <c r="R39" i="5"/>
  <c r="Q39" i="5"/>
  <c r="Q37" i="5"/>
  <c r="P39" i="5"/>
  <c r="O39" i="5"/>
  <c r="N39" i="5"/>
  <c r="M39" i="5"/>
  <c r="L39" i="5"/>
  <c r="K39" i="5"/>
  <c r="J39" i="5"/>
  <c r="J37" i="5" s="1"/>
  <c r="I39" i="5"/>
  <c r="H39" i="5"/>
  <c r="G39" i="5"/>
  <c r="F39" i="5"/>
  <c r="E39" i="5"/>
  <c r="E37" i="5"/>
  <c r="D39" i="5"/>
  <c r="D37" i="5"/>
  <c r="C39" i="5"/>
  <c r="R38" i="5"/>
  <c r="Q38" i="5"/>
  <c r="P38" i="5"/>
  <c r="P37" i="5" s="1"/>
  <c r="O38" i="5"/>
  <c r="O37" i="5"/>
  <c r="N38" i="5"/>
  <c r="N37" i="5"/>
  <c r="M38" i="5"/>
  <c r="L38" i="5"/>
  <c r="L37" i="5" s="1"/>
  <c r="K38" i="5"/>
  <c r="J38" i="5"/>
  <c r="I38" i="5"/>
  <c r="I37" i="5" s="1"/>
  <c r="H38" i="5"/>
  <c r="H37" i="5" s="1"/>
  <c r="G38" i="5"/>
  <c r="F38" i="5"/>
  <c r="E38" i="5"/>
  <c r="D38" i="5"/>
  <c r="C38" i="5"/>
  <c r="C37" i="5" s="1"/>
  <c r="R37" i="5"/>
  <c r="M37" i="5"/>
  <c r="K37" i="5"/>
  <c r="G37" i="5"/>
  <c r="F37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R34" i="5"/>
  <c r="Q34" i="5"/>
  <c r="Q32" i="5" s="1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R33" i="5"/>
  <c r="Q33" i="5"/>
  <c r="P33" i="5"/>
  <c r="P32" i="5" s="1"/>
  <c r="O33" i="5"/>
  <c r="N33" i="5"/>
  <c r="M33" i="5"/>
  <c r="M32" i="5"/>
  <c r="L33" i="5"/>
  <c r="K33" i="5"/>
  <c r="K32" i="5" s="1"/>
  <c r="J33" i="5"/>
  <c r="J32" i="5" s="1"/>
  <c r="I33" i="5"/>
  <c r="H33" i="5"/>
  <c r="G33" i="5"/>
  <c r="G32" i="5" s="1"/>
  <c r="F33" i="5"/>
  <c r="E33" i="5"/>
  <c r="E32" i="5"/>
  <c r="D33" i="5"/>
  <c r="C33" i="5"/>
  <c r="N32" i="5"/>
  <c r="H32" i="5"/>
  <c r="D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R30" i="5"/>
  <c r="Q30" i="5"/>
  <c r="P30" i="5"/>
  <c r="O30" i="5"/>
  <c r="O28" i="5" s="1"/>
  <c r="N30" i="5"/>
  <c r="M30" i="5"/>
  <c r="L30" i="5"/>
  <c r="K30" i="5"/>
  <c r="J30" i="5"/>
  <c r="I30" i="5"/>
  <c r="H30" i="5"/>
  <c r="G30" i="5"/>
  <c r="F30" i="5"/>
  <c r="E30" i="5"/>
  <c r="D30" i="5"/>
  <c r="C30" i="5"/>
  <c r="C28" i="5" s="1"/>
  <c r="R29" i="5"/>
  <c r="R28" i="5" s="1"/>
  <c r="Q29" i="5"/>
  <c r="P29" i="5"/>
  <c r="P28" i="5"/>
  <c r="O29" i="5"/>
  <c r="N29" i="5"/>
  <c r="N28" i="5" s="1"/>
  <c r="M29" i="5"/>
  <c r="L29" i="5"/>
  <c r="K29" i="5"/>
  <c r="J29" i="5"/>
  <c r="J28" i="5" s="1"/>
  <c r="I29" i="5"/>
  <c r="I28" i="5" s="1"/>
  <c r="H29" i="5"/>
  <c r="G29" i="5"/>
  <c r="G28" i="5" s="1"/>
  <c r="F29" i="5"/>
  <c r="E29" i="5"/>
  <c r="D29" i="5"/>
  <c r="D28" i="5"/>
  <c r="C29" i="5"/>
  <c r="M28" i="5"/>
  <c r="L28" i="5"/>
  <c r="H28" i="5"/>
  <c r="F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R26" i="5"/>
  <c r="R25" i="5" s="1"/>
  <c r="Q26" i="5"/>
  <c r="P26" i="5"/>
  <c r="O26" i="5"/>
  <c r="N26" i="5"/>
  <c r="M26" i="5"/>
  <c r="L26" i="5"/>
  <c r="L25" i="5" s="1"/>
  <c r="K26" i="5"/>
  <c r="K25" i="5"/>
  <c r="J26" i="5"/>
  <c r="I26" i="5"/>
  <c r="H26" i="5"/>
  <c r="G26" i="5"/>
  <c r="G25" i="5" s="1"/>
  <c r="F26" i="5"/>
  <c r="F25" i="5" s="1"/>
  <c r="E26" i="5"/>
  <c r="E25" i="5" s="1"/>
  <c r="D26" i="5"/>
  <c r="C26" i="5"/>
  <c r="P25" i="5"/>
  <c r="O25" i="5"/>
  <c r="N25" i="5"/>
  <c r="M25" i="5"/>
  <c r="J25" i="5"/>
  <c r="I25" i="5"/>
  <c r="H25" i="5"/>
  <c r="D25" i="5"/>
  <c r="C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R23" i="5"/>
  <c r="Q23" i="5"/>
  <c r="P23" i="5"/>
  <c r="O23" i="5"/>
  <c r="N23" i="5"/>
  <c r="N22" i="5" s="1"/>
  <c r="M23" i="5"/>
  <c r="M22" i="5" s="1"/>
  <c r="M9" i="5" s="1"/>
  <c r="L23" i="5"/>
  <c r="K23" i="5"/>
  <c r="J23" i="5"/>
  <c r="I23" i="5"/>
  <c r="H23" i="5"/>
  <c r="H22" i="5"/>
  <c r="G23" i="5"/>
  <c r="F23" i="5"/>
  <c r="E23" i="5"/>
  <c r="D23" i="5"/>
  <c r="D22" i="5" s="1"/>
  <c r="C23" i="5"/>
  <c r="P22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R19" i="5"/>
  <c r="Q19" i="5"/>
  <c r="P19" i="5"/>
  <c r="O19" i="5"/>
  <c r="N19" i="5"/>
  <c r="M19" i="5"/>
  <c r="M16" i="5" s="1"/>
  <c r="M11" i="5" s="1"/>
  <c r="L19" i="5"/>
  <c r="K19" i="5"/>
  <c r="J19" i="5"/>
  <c r="I19" i="5"/>
  <c r="H19" i="5"/>
  <c r="H16" i="5" s="1"/>
  <c r="G19" i="5"/>
  <c r="F19" i="5"/>
  <c r="E19" i="5"/>
  <c r="D19" i="5"/>
  <c r="C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R17" i="5"/>
  <c r="Q17" i="5"/>
  <c r="P17" i="5"/>
  <c r="O17" i="5"/>
  <c r="O16" i="5" s="1"/>
  <c r="O11" i="5" s="1"/>
  <c r="N17" i="5"/>
  <c r="N16" i="5"/>
  <c r="M17" i="5"/>
  <c r="L17" i="5"/>
  <c r="L16" i="5" s="1"/>
  <c r="K17" i="5"/>
  <c r="K16" i="5" s="1"/>
  <c r="J17" i="5"/>
  <c r="I17" i="5"/>
  <c r="I16" i="5" s="1"/>
  <c r="H17" i="5"/>
  <c r="G17" i="5"/>
  <c r="G16" i="5"/>
  <c r="F17" i="5"/>
  <c r="F16" i="5" s="1"/>
  <c r="E17" i="5"/>
  <c r="E16" i="5" s="1"/>
  <c r="D17" i="5"/>
  <c r="C17" i="5"/>
  <c r="C16" i="5" s="1"/>
  <c r="R16" i="5"/>
  <c r="Q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R14" i="5"/>
  <c r="Q14" i="5"/>
  <c r="P14" i="5"/>
  <c r="O14" i="5"/>
  <c r="N14" i="5"/>
  <c r="M14" i="5"/>
  <c r="L14" i="5"/>
  <c r="K14" i="5"/>
  <c r="J14" i="5"/>
  <c r="I14" i="5"/>
  <c r="H14" i="5"/>
  <c r="G14" i="5"/>
  <c r="G12" i="5"/>
  <c r="G11" i="5" s="1"/>
  <c r="F14" i="5"/>
  <c r="E14" i="5"/>
  <c r="D14" i="5"/>
  <c r="C14" i="5"/>
  <c r="C12" i="5" s="1"/>
  <c r="R13" i="5"/>
  <c r="R12" i="5"/>
  <c r="R11" i="5" s="1"/>
  <c r="Q13" i="5"/>
  <c r="Q12" i="5" s="1"/>
  <c r="P13" i="5"/>
  <c r="O13" i="5"/>
  <c r="N13" i="5"/>
  <c r="M13" i="5"/>
  <c r="M12" i="5" s="1"/>
  <c r="L13" i="5"/>
  <c r="K13" i="5"/>
  <c r="J13" i="5"/>
  <c r="J12" i="5" s="1"/>
  <c r="I13" i="5"/>
  <c r="I12" i="5" s="1"/>
  <c r="I11" i="5" s="1"/>
  <c r="H13" i="5"/>
  <c r="G13" i="5"/>
  <c r="F13" i="5"/>
  <c r="F12" i="5"/>
  <c r="F11" i="5"/>
  <c r="E13" i="5"/>
  <c r="E12" i="5" s="1"/>
  <c r="D13" i="5"/>
  <c r="D12" i="5" s="1"/>
  <c r="C13" i="5"/>
  <c r="O12" i="5"/>
  <c r="V323" i="4"/>
  <c r="V324" i="4"/>
  <c r="V325" i="4"/>
  <c r="V326" i="4"/>
  <c r="V327" i="4" s="1"/>
  <c r="U323" i="4"/>
  <c r="U324" i="4"/>
  <c r="U325" i="4"/>
  <c r="U326" i="4"/>
  <c r="T323" i="4"/>
  <c r="T327" i="4"/>
  <c r="T324" i="4"/>
  <c r="T325" i="4"/>
  <c r="T326" i="4"/>
  <c r="S323" i="4"/>
  <c r="S324" i="4"/>
  <c r="S325" i="4"/>
  <c r="S327" i="4" s="1"/>
  <c r="S326" i="4"/>
  <c r="R323" i="4"/>
  <c r="R324" i="4"/>
  <c r="R327" i="4" s="1"/>
  <c r="R325" i="4"/>
  <c r="R326" i="4"/>
  <c r="Q323" i="4"/>
  <c r="Q324" i="4"/>
  <c r="Q325" i="4"/>
  <c r="Q326" i="4"/>
  <c r="P323" i="4"/>
  <c r="P327" i="4"/>
  <c r="P324" i="4"/>
  <c r="P325" i="4"/>
  <c r="P326" i="4"/>
  <c r="O323" i="4"/>
  <c r="O324" i="4"/>
  <c r="O327" i="4" s="1"/>
  <c r="O325" i="4"/>
  <c r="O326" i="4"/>
  <c r="N323" i="4"/>
  <c r="N324" i="4"/>
  <c r="N325" i="4"/>
  <c r="N326" i="4"/>
  <c r="M323" i="4"/>
  <c r="M324" i="4"/>
  <c r="M325" i="4"/>
  <c r="M326" i="4"/>
  <c r="L323" i="4"/>
  <c r="L327" i="4"/>
  <c r="L324" i="4"/>
  <c r="L325" i="4"/>
  <c r="L326" i="4"/>
  <c r="K323" i="4"/>
  <c r="K324" i="4"/>
  <c r="K325" i="4"/>
  <c r="K326" i="4"/>
  <c r="J323" i="4"/>
  <c r="J324" i="4"/>
  <c r="J325" i="4"/>
  <c r="J326" i="4"/>
  <c r="I323" i="4"/>
  <c r="I324" i="4"/>
  <c r="I325" i="4"/>
  <c r="I326" i="4"/>
  <c r="H323" i="4"/>
  <c r="H324" i="4"/>
  <c r="H327" i="4" s="1"/>
  <c r="H325" i="4"/>
  <c r="H326" i="4"/>
  <c r="G323" i="4"/>
  <c r="G324" i="4"/>
  <c r="G325" i="4"/>
  <c r="G326" i="4"/>
  <c r="G327" i="4" s="1"/>
  <c r="F323" i="4"/>
  <c r="F324" i="4"/>
  <c r="F327" i="4" s="1"/>
  <c r="F325" i="4"/>
  <c r="F326" i="4"/>
  <c r="E323" i="4"/>
  <c r="E324" i="4"/>
  <c r="E325" i="4"/>
  <c r="E326" i="4"/>
  <c r="D323" i="4"/>
  <c r="D324" i="4"/>
  <c r="D327" i="4" s="1"/>
  <c r="D325" i="4"/>
  <c r="D326" i="4"/>
  <c r="V312" i="4"/>
  <c r="V313" i="4"/>
  <c r="V314" i="4"/>
  <c r="V315" i="4"/>
  <c r="V316" i="4"/>
  <c r="V317" i="4"/>
  <c r="V318" i="4"/>
  <c r="V319" i="4"/>
  <c r="U312" i="4"/>
  <c r="U313" i="4"/>
  <c r="U314" i="4"/>
  <c r="U315" i="4"/>
  <c r="U316" i="4"/>
  <c r="U317" i="4"/>
  <c r="U318" i="4"/>
  <c r="U319" i="4"/>
  <c r="T312" i="4"/>
  <c r="T313" i="4"/>
  <c r="T314" i="4"/>
  <c r="T315" i="4"/>
  <c r="T316" i="4"/>
  <c r="T317" i="4"/>
  <c r="T318" i="4"/>
  <c r="T319" i="4"/>
  <c r="S312" i="4"/>
  <c r="S313" i="4"/>
  <c r="S314" i="4"/>
  <c r="S315" i="4"/>
  <c r="S316" i="4"/>
  <c r="S317" i="4"/>
  <c r="S318" i="4"/>
  <c r="S319" i="4"/>
  <c r="R312" i="4"/>
  <c r="R313" i="4"/>
  <c r="R314" i="4"/>
  <c r="R315" i="4"/>
  <c r="R316" i="4"/>
  <c r="R317" i="4"/>
  <c r="R320" i="4" s="1"/>
  <c r="R318" i="4"/>
  <c r="R319" i="4"/>
  <c r="Q312" i="4"/>
  <c r="Q313" i="4"/>
  <c r="Q314" i="4"/>
  <c r="Q315" i="4"/>
  <c r="Q316" i="4"/>
  <c r="Q317" i="4"/>
  <c r="Q318" i="4"/>
  <c r="Q319" i="4"/>
  <c r="P312" i="4"/>
  <c r="P313" i="4"/>
  <c r="P314" i="4"/>
  <c r="P315" i="4"/>
  <c r="P316" i="4"/>
  <c r="P317" i="4"/>
  <c r="P318" i="4"/>
  <c r="P319" i="4"/>
  <c r="O312" i="4"/>
  <c r="O313" i="4"/>
  <c r="O314" i="4"/>
  <c r="O315" i="4"/>
  <c r="O316" i="4"/>
  <c r="O317" i="4"/>
  <c r="O318" i="4"/>
  <c r="O319" i="4"/>
  <c r="N312" i="4"/>
  <c r="N313" i="4"/>
  <c r="N314" i="4"/>
  <c r="N320" i="4" s="1"/>
  <c r="N315" i="4"/>
  <c r="N316" i="4"/>
  <c r="N317" i="4"/>
  <c r="N318" i="4"/>
  <c r="N319" i="4"/>
  <c r="M312" i="4"/>
  <c r="M313" i="4"/>
  <c r="M314" i="4"/>
  <c r="M315" i="4"/>
  <c r="M316" i="4"/>
  <c r="M317" i="4"/>
  <c r="M318" i="4"/>
  <c r="M319" i="4"/>
  <c r="L312" i="4"/>
  <c r="L313" i="4"/>
  <c r="L314" i="4"/>
  <c r="L315" i="4"/>
  <c r="L316" i="4"/>
  <c r="L317" i="4"/>
  <c r="L318" i="4"/>
  <c r="L319" i="4"/>
  <c r="K312" i="4"/>
  <c r="K313" i="4"/>
  <c r="K314" i="4"/>
  <c r="K315" i="4"/>
  <c r="K316" i="4"/>
  <c r="K317" i="4"/>
  <c r="K318" i="4"/>
  <c r="K320" i="4" s="1"/>
  <c r="K319" i="4"/>
  <c r="J312" i="4"/>
  <c r="J313" i="4"/>
  <c r="J314" i="4"/>
  <c r="J315" i="4"/>
  <c r="J316" i="4"/>
  <c r="J317" i="4"/>
  <c r="J318" i="4"/>
  <c r="J319" i="4"/>
  <c r="I312" i="4"/>
  <c r="I313" i="4"/>
  <c r="I314" i="4"/>
  <c r="I315" i="4"/>
  <c r="I316" i="4"/>
  <c r="I317" i="4"/>
  <c r="I318" i="4"/>
  <c r="I319" i="4"/>
  <c r="I320" i="4" s="1"/>
  <c r="H312" i="4"/>
  <c r="H313" i="4"/>
  <c r="H314" i="4"/>
  <c r="H315" i="4"/>
  <c r="H316" i="4"/>
  <c r="H317" i="4"/>
  <c r="H318" i="4"/>
  <c r="H319" i="4"/>
  <c r="G312" i="4"/>
  <c r="G313" i="4"/>
  <c r="G314" i="4"/>
  <c r="G315" i="4"/>
  <c r="G316" i="4"/>
  <c r="G317" i="4"/>
  <c r="G318" i="4"/>
  <c r="G319" i="4"/>
  <c r="F312" i="4"/>
  <c r="F313" i="4"/>
  <c r="F314" i="4"/>
  <c r="F315" i="4"/>
  <c r="F316" i="4"/>
  <c r="F317" i="4"/>
  <c r="F318" i="4"/>
  <c r="F319" i="4"/>
  <c r="E312" i="4"/>
  <c r="E313" i="4"/>
  <c r="E314" i="4"/>
  <c r="E315" i="4"/>
  <c r="E316" i="4"/>
  <c r="E317" i="4"/>
  <c r="E318" i="4"/>
  <c r="E319" i="4"/>
  <c r="D312" i="4"/>
  <c r="D320" i="4" s="1"/>
  <c r="D313" i="4"/>
  <c r="D314" i="4"/>
  <c r="D315" i="4"/>
  <c r="D316" i="4"/>
  <c r="D317" i="4"/>
  <c r="D318" i="4"/>
  <c r="D319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V12" i="4"/>
  <c r="V13" i="4"/>
  <c r="V14" i="4"/>
  <c r="V16" i="4"/>
  <c r="V17" i="4"/>
  <c r="V18" i="4"/>
  <c r="V19" i="4"/>
  <c r="V22" i="4"/>
  <c r="V23" i="4"/>
  <c r="V25" i="4"/>
  <c r="V24" i="4" s="1"/>
  <c r="V26" i="4"/>
  <c r="V28" i="4"/>
  <c r="V29" i="4"/>
  <c r="V27" i="4" s="1"/>
  <c r="V30" i="4"/>
  <c r="V32" i="4"/>
  <c r="V33" i="4"/>
  <c r="V34" i="4"/>
  <c r="V37" i="4"/>
  <c r="V38" i="4"/>
  <c r="V36" i="4" s="1"/>
  <c r="V41" i="4"/>
  <c r="V43" i="4"/>
  <c r="V44" i="4"/>
  <c r="V45" i="4"/>
  <c r="V47" i="4"/>
  <c r="V48" i="4"/>
  <c r="V49" i="4"/>
  <c r="V52" i="4"/>
  <c r="V53" i="4"/>
  <c r="V51" i="4" s="1"/>
  <c r="V54" i="4"/>
  <c r="U12" i="4"/>
  <c r="U11" i="4" s="1"/>
  <c r="U13" i="4"/>
  <c r="U14" i="4"/>
  <c r="U16" i="4"/>
  <c r="U17" i="4"/>
  <c r="U18" i="4"/>
  <c r="U19" i="4"/>
  <c r="U22" i="4"/>
  <c r="U23" i="4"/>
  <c r="U25" i="4"/>
  <c r="U26" i="4"/>
  <c r="U24" i="4"/>
  <c r="U28" i="4"/>
  <c r="U27" i="4" s="1"/>
  <c r="U29" i="4"/>
  <c r="U30" i="4"/>
  <c r="U32" i="4"/>
  <c r="U31" i="4" s="1"/>
  <c r="U33" i="4"/>
  <c r="U34" i="4"/>
  <c r="U37" i="4"/>
  <c r="U38" i="4"/>
  <c r="U36" i="4" s="1"/>
  <c r="U41" i="4"/>
  <c r="U43" i="4"/>
  <c r="U44" i="4"/>
  <c r="U45" i="4"/>
  <c r="U42" i="4"/>
  <c r="U47" i="4"/>
  <c r="U48" i="4"/>
  <c r="U46" i="4" s="1"/>
  <c r="U49" i="4"/>
  <c r="U52" i="4"/>
  <c r="U53" i="4"/>
  <c r="U54" i="4"/>
  <c r="T12" i="4"/>
  <c r="T13" i="4"/>
  <c r="T14" i="4"/>
  <c r="T16" i="4"/>
  <c r="T17" i="4"/>
  <c r="T18" i="4"/>
  <c r="T19" i="4"/>
  <c r="T22" i="4"/>
  <c r="T23" i="4"/>
  <c r="T25" i="4"/>
  <c r="T26" i="4"/>
  <c r="T28" i="4"/>
  <c r="T29" i="4"/>
  <c r="T27" i="4" s="1"/>
  <c r="T30" i="4"/>
  <c r="T32" i="4"/>
  <c r="T33" i="4"/>
  <c r="T31" i="4" s="1"/>
  <c r="T34" i="4"/>
  <c r="T37" i="4"/>
  <c r="T36" i="4" s="1"/>
  <c r="T38" i="4"/>
  <c r="T41" i="4"/>
  <c r="T43" i="4"/>
  <c r="T44" i="4"/>
  <c r="T45" i="4"/>
  <c r="T47" i="4"/>
  <c r="T48" i="4"/>
  <c r="T49" i="4"/>
  <c r="T52" i="4"/>
  <c r="T51" i="4" s="1"/>
  <c r="T53" i="4"/>
  <c r="T54" i="4"/>
  <c r="S12" i="4"/>
  <c r="S13" i="4"/>
  <c r="S14" i="4"/>
  <c r="S16" i="4"/>
  <c r="S17" i="4"/>
  <c r="S18" i="4"/>
  <c r="S19" i="4"/>
  <c r="S22" i="4"/>
  <c r="S23" i="4"/>
  <c r="S25" i="4"/>
  <c r="S24" i="4" s="1"/>
  <c r="S26" i="4"/>
  <c r="S28" i="4"/>
  <c r="S29" i="4"/>
  <c r="S27" i="4" s="1"/>
  <c r="S30" i="4"/>
  <c r="S32" i="4"/>
  <c r="S31" i="4" s="1"/>
  <c r="S33" i="4"/>
  <c r="S34" i="4"/>
  <c r="S37" i="4"/>
  <c r="S36" i="4"/>
  <c r="S38" i="4"/>
  <c r="S41" i="4"/>
  <c r="S43" i="4"/>
  <c r="S44" i="4"/>
  <c r="S45" i="4"/>
  <c r="S47" i="4"/>
  <c r="S48" i="4"/>
  <c r="S49" i="4"/>
  <c r="S52" i="4"/>
  <c r="S53" i="4"/>
  <c r="S51" i="4" s="1"/>
  <c r="S54" i="4"/>
  <c r="R12" i="4"/>
  <c r="R13" i="4"/>
  <c r="R14" i="4"/>
  <c r="R16" i="4"/>
  <c r="R17" i="4"/>
  <c r="R18" i="4"/>
  <c r="R19" i="4"/>
  <c r="R22" i="4"/>
  <c r="R21" i="4" s="1"/>
  <c r="R23" i="4"/>
  <c r="R25" i="4"/>
  <c r="R26" i="4"/>
  <c r="R24" i="4"/>
  <c r="R28" i="4"/>
  <c r="R29" i="4"/>
  <c r="R27" i="4"/>
  <c r="R30" i="4"/>
  <c r="R32" i="4"/>
  <c r="R31" i="4" s="1"/>
  <c r="R33" i="4"/>
  <c r="R34" i="4"/>
  <c r="R37" i="4"/>
  <c r="R38" i="4"/>
  <c r="R36" i="4" s="1"/>
  <c r="R41" i="4"/>
  <c r="R43" i="4"/>
  <c r="R44" i="4"/>
  <c r="R45" i="4"/>
  <c r="R47" i="4"/>
  <c r="R48" i="4"/>
  <c r="R49" i="4"/>
  <c r="R52" i="4"/>
  <c r="R53" i="4"/>
  <c r="R54" i="4"/>
  <c r="R51" i="4" s="1"/>
  <c r="Q12" i="4"/>
  <c r="Q11" i="4" s="1"/>
  <c r="Q13" i="4"/>
  <c r="Q14" i="4"/>
  <c r="Q16" i="4"/>
  <c r="Q17" i="4"/>
  <c r="Q18" i="4"/>
  <c r="Q19" i="4"/>
  <c r="Q22" i="4"/>
  <c r="Q23" i="4"/>
  <c r="Q25" i="4"/>
  <c r="Q26" i="4"/>
  <c r="Q24" i="4" s="1"/>
  <c r="Q28" i="4"/>
  <c r="Q27" i="4" s="1"/>
  <c r="Q29" i="4"/>
  <c r="Q30" i="4"/>
  <c r="Q32" i="4"/>
  <c r="Q31" i="4"/>
  <c r="Q33" i="4"/>
  <c r="Q34" i="4"/>
  <c r="Q37" i="4"/>
  <c r="Q38" i="4"/>
  <c r="Q36" i="4"/>
  <c r="Q41" i="4"/>
  <c r="Q43" i="4"/>
  <c r="Q44" i="4"/>
  <c r="Q45" i="4"/>
  <c r="Q47" i="4"/>
  <c r="Q48" i="4"/>
  <c r="Q49" i="4"/>
  <c r="Q46" i="4" s="1"/>
  <c r="Q52" i="4"/>
  <c r="Q53" i="4"/>
  <c r="Q54" i="4"/>
  <c r="Q51" i="4"/>
  <c r="P12" i="4"/>
  <c r="P13" i="4"/>
  <c r="P11" i="4" s="1"/>
  <c r="P14" i="4"/>
  <c r="P16" i="4"/>
  <c r="P17" i="4"/>
  <c r="P18" i="4"/>
  <c r="P19" i="4"/>
  <c r="P22" i="4"/>
  <c r="P23" i="4"/>
  <c r="P25" i="4"/>
  <c r="P26" i="4"/>
  <c r="P24" i="4"/>
  <c r="P28" i="4"/>
  <c r="P27" i="4"/>
  <c r="P29" i="4"/>
  <c r="P30" i="4"/>
  <c r="P32" i="4"/>
  <c r="P33" i="4"/>
  <c r="P34" i="4"/>
  <c r="P37" i="4"/>
  <c r="P36" i="4" s="1"/>
  <c r="P38" i="4"/>
  <c r="P41" i="4"/>
  <c r="P43" i="4"/>
  <c r="P44" i="4"/>
  <c r="P45" i="4"/>
  <c r="P42" i="4" s="1"/>
  <c r="P40" i="4" s="1"/>
  <c r="P47" i="4"/>
  <c r="P48" i="4"/>
  <c r="P49" i="4"/>
  <c r="P46" i="4"/>
  <c r="P52" i="4"/>
  <c r="P51" i="4"/>
  <c r="P53" i="4"/>
  <c r="P54" i="4"/>
  <c r="O12" i="4"/>
  <c r="O13" i="4"/>
  <c r="O14" i="4"/>
  <c r="O11" i="4"/>
  <c r="O10" i="4" s="1"/>
  <c r="O16" i="4"/>
  <c r="O17" i="4"/>
  <c r="O18" i="4"/>
  <c r="O19" i="4"/>
  <c r="O22" i="4"/>
  <c r="O23" i="4"/>
  <c r="O25" i="4"/>
  <c r="O26" i="4"/>
  <c r="O24" i="4"/>
  <c r="O28" i="4"/>
  <c r="O27" i="4" s="1"/>
  <c r="O29" i="4"/>
  <c r="O30" i="4"/>
  <c r="O32" i="4"/>
  <c r="O33" i="4"/>
  <c r="O34" i="4"/>
  <c r="O31" i="4"/>
  <c r="O37" i="4"/>
  <c r="O38" i="4"/>
  <c r="O36" i="4" s="1"/>
  <c r="O41" i="4"/>
  <c r="O43" i="4"/>
  <c r="O44" i="4"/>
  <c r="O45" i="4"/>
  <c r="O47" i="4"/>
  <c r="O48" i="4"/>
  <c r="O49" i="4"/>
  <c r="O52" i="4"/>
  <c r="O53" i="4"/>
  <c r="O54" i="4"/>
  <c r="N12" i="4"/>
  <c r="N13" i="4"/>
  <c r="N14" i="4"/>
  <c r="N16" i="4"/>
  <c r="N17" i="4"/>
  <c r="N18" i="4"/>
  <c r="N19" i="4"/>
  <c r="N22" i="4"/>
  <c r="N23" i="4"/>
  <c r="N25" i="4"/>
  <c r="N26" i="4"/>
  <c r="N28" i="4"/>
  <c r="N29" i="4"/>
  <c r="N27" i="4"/>
  <c r="N30" i="4"/>
  <c r="N32" i="4"/>
  <c r="N31" i="4" s="1"/>
  <c r="N33" i="4"/>
  <c r="N34" i="4"/>
  <c r="N37" i="4"/>
  <c r="N38" i="4"/>
  <c r="N36" i="4" s="1"/>
  <c r="N41" i="4"/>
  <c r="N43" i="4"/>
  <c r="N44" i="4"/>
  <c r="N45" i="4"/>
  <c r="N47" i="4"/>
  <c r="N48" i="4"/>
  <c r="N49" i="4"/>
  <c r="N52" i="4"/>
  <c r="N53" i="4"/>
  <c r="N51" i="4" s="1"/>
  <c r="N54" i="4"/>
  <c r="M12" i="4"/>
  <c r="M13" i="4"/>
  <c r="M14" i="4"/>
  <c r="M16" i="4"/>
  <c r="M17" i="4"/>
  <c r="M18" i="4"/>
  <c r="M19" i="4"/>
  <c r="M22" i="4"/>
  <c r="M23" i="4"/>
  <c r="M25" i="4"/>
  <c r="M26" i="4"/>
  <c r="M28" i="4"/>
  <c r="M29" i="4"/>
  <c r="M27" i="4"/>
  <c r="M30" i="4"/>
  <c r="M32" i="4"/>
  <c r="M31" i="4" s="1"/>
  <c r="M33" i="4"/>
  <c r="M34" i="4"/>
  <c r="M37" i="4"/>
  <c r="M38" i="4"/>
  <c r="M36" i="4"/>
  <c r="M41" i="4"/>
  <c r="M43" i="4"/>
  <c r="M42" i="4" s="1"/>
  <c r="M44" i="4"/>
  <c r="M45" i="4"/>
  <c r="M47" i="4"/>
  <c r="M46" i="4" s="1"/>
  <c r="M40" i="4" s="1"/>
  <c r="M48" i="4"/>
  <c r="M49" i="4"/>
  <c r="M52" i="4"/>
  <c r="M53" i="4"/>
  <c r="M51" i="4" s="1"/>
  <c r="M54" i="4"/>
  <c r="L12" i="4"/>
  <c r="L11" i="4" s="1"/>
  <c r="L10" i="4" s="1"/>
  <c r="L13" i="4"/>
  <c r="L14" i="4"/>
  <c r="L16" i="4"/>
  <c r="L17" i="4"/>
  <c r="L18" i="4"/>
  <c r="L19" i="4"/>
  <c r="L22" i="4"/>
  <c r="L23" i="4"/>
  <c r="L25" i="4"/>
  <c r="L24" i="4" s="1"/>
  <c r="L26" i="4"/>
  <c r="L28" i="4"/>
  <c r="L29" i="4"/>
  <c r="L27" i="4" s="1"/>
  <c r="L30" i="4"/>
  <c r="L32" i="4"/>
  <c r="L31" i="4" s="1"/>
  <c r="L33" i="4"/>
  <c r="L34" i="4"/>
  <c r="L37" i="4"/>
  <c r="L36" i="4"/>
  <c r="L38" i="4"/>
  <c r="L41" i="4"/>
  <c r="L43" i="4"/>
  <c r="L44" i="4"/>
  <c r="L45" i="4"/>
  <c r="L47" i="4"/>
  <c r="L46" i="4" s="1"/>
  <c r="L48" i="4"/>
  <c r="L49" i="4"/>
  <c r="L52" i="4"/>
  <c r="L53" i="4"/>
  <c r="L54" i="4"/>
  <c r="K12" i="4"/>
  <c r="K13" i="4"/>
  <c r="K14" i="4"/>
  <c r="K11" i="4" s="1"/>
  <c r="K16" i="4"/>
  <c r="K15" i="4" s="1"/>
  <c r="K17" i="4"/>
  <c r="K18" i="4"/>
  <c r="K19" i="4"/>
  <c r="K22" i="4"/>
  <c r="K23" i="4"/>
  <c r="K25" i="4"/>
  <c r="K24" i="4" s="1"/>
  <c r="K26" i="4"/>
  <c r="K28" i="4"/>
  <c r="K29" i="4"/>
  <c r="K27" i="4"/>
  <c r="K30" i="4"/>
  <c r="K32" i="4"/>
  <c r="K33" i="4"/>
  <c r="K34" i="4"/>
  <c r="K37" i="4"/>
  <c r="K38" i="4"/>
  <c r="K36" i="4"/>
  <c r="K41" i="4"/>
  <c r="K43" i="4"/>
  <c r="K44" i="4"/>
  <c r="K45" i="4"/>
  <c r="K47" i="4"/>
  <c r="K46" i="4" s="1"/>
  <c r="K48" i="4"/>
  <c r="K49" i="4"/>
  <c r="K52" i="4"/>
  <c r="K53" i="4"/>
  <c r="K54" i="4"/>
  <c r="J12" i="4"/>
  <c r="J11" i="4" s="1"/>
  <c r="J13" i="4"/>
  <c r="J14" i="4"/>
  <c r="J16" i="4"/>
  <c r="J15" i="4" s="1"/>
  <c r="J17" i="4"/>
  <c r="J18" i="4"/>
  <c r="J19" i="4"/>
  <c r="J22" i="4"/>
  <c r="J23" i="4"/>
  <c r="J25" i="4"/>
  <c r="J26" i="4"/>
  <c r="J28" i="4"/>
  <c r="J29" i="4"/>
  <c r="J27" i="4"/>
  <c r="J30" i="4"/>
  <c r="J32" i="4"/>
  <c r="J31" i="4" s="1"/>
  <c r="J33" i="4"/>
  <c r="J34" i="4"/>
  <c r="J37" i="4"/>
  <c r="J38" i="4"/>
  <c r="J41" i="4"/>
  <c r="J43" i="4"/>
  <c r="J44" i="4"/>
  <c r="J45" i="4"/>
  <c r="J47" i="4"/>
  <c r="J48" i="4"/>
  <c r="J49" i="4"/>
  <c r="J52" i="4"/>
  <c r="J53" i="4"/>
  <c r="J54" i="4"/>
  <c r="I12" i="4"/>
  <c r="I11" i="4" s="1"/>
  <c r="I13" i="4"/>
  <c r="I14" i="4"/>
  <c r="I16" i="4"/>
  <c r="I17" i="4"/>
  <c r="I18" i="4"/>
  <c r="I15" i="4"/>
  <c r="I19" i="4"/>
  <c r="I22" i="4"/>
  <c r="I23" i="4"/>
  <c r="I25" i="4"/>
  <c r="I26" i="4"/>
  <c r="I24" i="4"/>
  <c r="I28" i="4"/>
  <c r="I29" i="4"/>
  <c r="I27" i="4"/>
  <c r="I30" i="4"/>
  <c r="I32" i="4"/>
  <c r="I33" i="4"/>
  <c r="I34" i="4"/>
  <c r="I37" i="4"/>
  <c r="I38" i="4"/>
  <c r="I36" i="4"/>
  <c r="I41" i="4"/>
  <c r="I43" i="4"/>
  <c r="I42" i="4" s="1"/>
  <c r="I44" i="4"/>
  <c r="I45" i="4"/>
  <c r="I47" i="4"/>
  <c r="I48" i="4"/>
  <c r="I49" i="4"/>
  <c r="I46" i="4" s="1"/>
  <c r="I40" i="4" s="1"/>
  <c r="I56" i="4" s="1"/>
  <c r="I52" i="4"/>
  <c r="I51" i="4" s="1"/>
  <c r="I53" i="4"/>
  <c r="I54" i="4"/>
  <c r="H12" i="4"/>
  <c r="H11" i="4" s="1"/>
  <c r="H13" i="4"/>
  <c r="H14" i="4"/>
  <c r="H16" i="4"/>
  <c r="H17" i="4"/>
  <c r="H18" i="4"/>
  <c r="H19" i="4"/>
  <c r="H22" i="4"/>
  <c r="H23" i="4"/>
  <c r="H25" i="4"/>
  <c r="H26" i="4"/>
  <c r="H24" i="4" s="1"/>
  <c r="H28" i="4"/>
  <c r="H27" i="4" s="1"/>
  <c r="H29" i="4"/>
  <c r="H30" i="4"/>
  <c r="H32" i="4"/>
  <c r="H33" i="4"/>
  <c r="H31" i="4"/>
  <c r="H34" i="4"/>
  <c r="H37" i="4"/>
  <c r="H38" i="4"/>
  <c r="H36" i="4" s="1"/>
  <c r="H41" i="4"/>
  <c r="H43" i="4"/>
  <c r="H42" i="4" s="1"/>
  <c r="H44" i="4"/>
  <c r="H45" i="4"/>
  <c r="H47" i="4"/>
  <c r="H48" i="4"/>
  <c r="H49" i="4"/>
  <c r="H52" i="4"/>
  <c r="H53" i="4"/>
  <c r="H54" i="4"/>
  <c r="G13" i="4"/>
  <c r="G11" i="4" s="1"/>
  <c r="G14" i="4"/>
  <c r="G16" i="4"/>
  <c r="G17" i="4"/>
  <c r="G18" i="4"/>
  <c r="G19" i="4"/>
  <c r="G22" i="4"/>
  <c r="G23" i="4"/>
  <c r="G25" i="4"/>
  <c r="G26" i="4"/>
  <c r="G24" i="4"/>
  <c r="G28" i="4"/>
  <c r="G27" i="4" s="1"/>
  <c r="G29" i="4"/>
  <c r="G30" i="4"/>
  <c r="G32" i="4"/>
  <c r="G33" i="4"/>
  <c r="G34" i="4"/>
  <c r="G37" i="4"/>
  <c r="G36" i="4" s="1"/>
  <c r="G38" i="4"/>
  <c r="G41" i="4"/>
  <c r="G43" i="4"/>
  <c r="G42" i="4" s="1"/>
  <c r="G40" i="4" s="1"/>
  <c r="G44" i="4"/>
  <c r="G45" i="4"/>
  <c r="G47" i="4"/>
  <c r="G48" i="4"/>
  <c r="G49" i="4"/>
  <c r="G46" i="4"/>
  <c r="G52" i="4"/>
  <c r="G51" i="4" s="1"/>
  <c r="G53" i="4"/>
  <c r="G54" i="4"/>
  <c r="F12" i="4"/>
  <c r="F13" i="4"/>
  <c r="F14" i="4"/>
  <c r="F16" i="4"/>
  <c r="F17" i="4"/>
  <c r="F18" i="4"/>
  <c r="F15" i="4"/>
  <c r="F19" i="4"/>
  <c r="F22" i="4"/>
  <c r="F23" i="4"/>
  <c r="F25" i="4"/>
  <c r="F26" i="4"/>
  <c r="F28" i="4"/>
  <c r="F27" i="4" s="1"/>
  <c r="F29" i="4"/>
  <c r="F30" i="4"/>
  <c r="F32" i="4"/>
  <c r="F33" i="4"/>
  <c r="F31" i="4" s="1"/>
  <c r="F34" i="4"/>
  <c r="F37" i="4"/>
  <c r="F38" i="4"/>
  <c r="F36" i="4" s="1"/>
  <c r="F41" i="4"/>
  <c r="F43" i="4"/>
  <c r="F44" i="4"/>
  <c r="F45" i="4"/>
  <c r="F47" i="4"/>
  <c r="F48" i="4"/>
  <c r="F49" i="4"/>
  <c r="F52" i="4"/>
  <c r="F53" i="4"/>
  <c r="F54" i="4"/>
  <c r="E12" i="4"/>
  <c r="E13" i="4"/>
  <c r="E11" i="4"/>
  <c r="E10" i="4" s="1"/>
  <c r="E14" i="4"/>
  <c r="E16" i="4"/>
  <c r="E17" i="4"/>
  <c r="E15" i="4" s="1"/>
  <c r="E18" i="4"/>
  <c r="E19" i="4"/>
  <c r="E22" i="4"/>
  <c r="E23" i="4"/>
  <c r="E25" i="4"/>
  <c r="E26" i="4"/>
  <c r="E24" i="4"/>
  <c r="E28" i="4"/>
  <c r="E29" i="4"/>
  <c r="E27" i="4"/>
  <c r="E30" i="4"/>
  <c r="E32" i="4"/>
  <c r="E31" i="4"/>
  <c r="E21" i="4" s="1"/>
  <c r="E33" i="4"/>
  <c r="E34" i="4"/>
  <c r="E37" i="4"/>
  <c r="E38" i="4"/>
  <c r="E36" i="4" s="1"/>
  <c r="E41" i="4"/>
  <c r="E43" i="4"/>
  <c r="E44" i="4"/>
  <c r="E45" i="4"/>
  <c r="E42" i="4"/>
  <c r="E47" i="4"/>
  <c r="E46" i="4"/>
  <c r="E48" i="4"/>
  <c r="E49" i="4"/>
  <c r="E52" i="4"/>
  <c r="E53" i="4"/>
  <c r="E54" i="4"/>
  <c r="D12" i="4"/>
  <c r="D13" i="4"/>
  <c r="D14" i="4"/>
  <c r="D11" i="4"/>
  <c r="D16" i="4"/>
  <c r="D15" i="4" s="1"/>
  <c r="D10" i="4" s="1"/>
  <c r="D17" i="4"/>
  <c r="D18" i="4"/>
  <c r="D19" i="4"/>
  <c r="D22" i="4"/>
  <c r="D23" i="4"/>
  <c r="D25" i="4"/>
  <c r="D26" i="4"/>
  <c r="D24" i="4" s="1"/>
  <c r="D28" i="4"/>
  <c r="D29" i="4"/>
  <c r="D27" i="4" s="1"/>
  <c r="D30" i="4"/>
  <c r="D32" i="4"/>
  <c r="D33" i="4"/>
  <c r="D34" i="4"/>
  <c r="D31" i="4" s="1"/>
  <c r="D37" i="4"/>
  <c r="D38" i="4"/>
  <c r="D41" i="4"/>
  <c r="D43" i="4"/>
  <c r="D44" i="4"/>
  <c r="D45" i="4"/>
  <c r="D47" i="4"/>
  <c r="D48" i="4"/>
  <c r="D49" i="4"/>
  <c r="D46" i="4"/>
  <c r="D52" i="4"/>
  <c r="D53" i="4"/>
  <c r="D54" i="4"/>
  <c r="U278" i="1"/>
  <c r="T278" i="1"/>
  <c r="S278" i="1"/>
  <c r="R278" i="1"/>
  <c r="Q278" i="1"/>
  <c r="P278" i="1"/>
  <c r="O278" i="1"/>
  <c r="N278" i="1"/>
  <c r="M278" i="1"/>
  <c r="M274" i="1"/>
  <c r="L278" i="1"/>
  <c r="K278" i="1"/>
  <c r="J278" i="1"/>
  <c r="I278" i="1"/>
  <c r="H278" i="1"/>
  <c r="G278" i="1"/>
  <c r="F278" i="1"/>
  <c r="E278" i="1"/>
  <c r="D278" i="1"/>
  <c r="C278" i="1"/>
  <c r="U277" i="1"/>
  <c r="T277" i="1"/>
  <c r="S277" i="1"/>
  <c r="R277" i="1"/>
  <c r="Q277" i="1"/>
  <c r="Q274" i="1"/>
  <c r="P277" i="1"/>
  <c r="O277" i="1"/>
  <c r="N277" i="1"/>
  <c r="M277" i="1"/>
  <c r="L277" i="1"/>
  <c r="L274" i="1" s="1"/>
  <c r="K277" i="1"/>
  <c r="K274" i="1" s="1"/>
  <c r="J277" i="1"/>
  <c r="I277" i="1"/>
  <c r="H277" i="1"/>
  <c r="G277" i="1"/>
  <c r="F277" i="1"/>
  <c r="E277" i="1"/>
  <c r="D277" i="1"/>
  <c r="C277" i="1"/>
  <c r="U276" i="1"/>
  <c r="U274" i="1"/>
  <c r="T276" i="1"/>
  <c r="S276" i="1"/>
  <c r="R276" i="1"/>
  <c r="Q276" i="1"/>
  <c r="P276" i="1"/>
  <c r="O276" i="1"/>
  <c r="N276" i="1"/>
  <c r="M276" i="1"/>
  <c r="L276" i="1"/>
  <c r="K276" i="1"/>
  <c r="J276" i="1"/>
  <c r="J274" i="1" s="1"/>
  <c r="I276" i="1"/>
  <c r="H276" i="1"/>
  <c r="G276" i="1"/>
  <c r="F276" i="1"/>
  <c r="E276" i="1"/>
  <c r="D276" i="1"/>
  <c r="D274" i="1" s="1"/>
  <c r="C276" i="1"/>
  <c r="U275" i="1"/>
  <c r="T275" i="1"/>
  <c r="T274" i="1" s="1"/>
  <c r="S275" i="1"/>
  <c r="S274" i="1" s="1"/>
  <c r="R275" i="1"/>
  <c r="R274" i="1" s="1"/>
  <c r="Q275" i="1"/>
  <c r="P275" i="1"/>
  <c r="P274" i="1"/>
  <c r="O275" i="1"/>
  <c r="O274" i="1" s="1"/>
  <c r="N275" i="1"/>
  <c r="N274" i="1" s="1"/>
  <c r="M275" i="1"/>
  <c r="L275" i="1"/>
  <c r="K275" i="1"/>
  <c r="J275" i="1"/>
  <c r="I275" i="1"/>
  <c r="H275" i="1"/>
  <c r="G275" i="1"/>
  <c r="G274" i="1" s="1"/>
  <c r="F275" i="1"/>
  <c r="F274" i="1" s="1"/>
  <c r="E275" i="1"/>
  <c r="D275" i="1"/>
  <c r="C275" i="1"/>
  <c r="U272" i="1"/>
  <c r="U264" i="1" s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U269" i="1"/>
  <c r="T269" i="1"/>
  <c r="S269" i="1"/>
  <c r="R269" i="1"/>
  <c r="Q269" i="1"/>
  <c r="P269" i="1"/>
  <c r="P264" i="1" s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U268" i="1"/>
  <c r="T268" i="1"/>
  <c r="S268" i="1"/>
  <c r="R268" i="1"/>
  <c r="Q268" i="1"/>
  <c r="P268" i="1"/>
  <c r="O268" i="1"/>
  <c r="N268" i="1"/>
  <c r="M268" i="1"/>
  <c r="M264" i="1"/>
  <c r="L268" i="1"/>
  <c r="K268" i="1"/>
  <c r="J268" i="1"/>
  <c r="I268" i="1"/>
  <c r="H268" i="1"/>
  <c r="H264" i="1" s="1"/>
  <c r="G268" i="1"/>
  <c r="F268" i="1"/>
  <c r="E268" i="1"/>
  <c r="D268" i="1"/>
  <c r="C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U266" i="1"/>
  <c r="T266" i="1"/>
  <c r="S266" i="1"/>
  <c r="R266" i="1"/>
  <c r="Q266" i="1"/>
  <c r="P266" i="1"/>
  <c r="O266" i="1"/>
  <c r="O264" i="1" s="1"/>
  <c r="N266" i="1"/>
  <c r="M266" i="1"/>
  <c r="L266" i="1"/>
  <c r="K266" i="1"/>
  <c r="J266" i="1"/>
  <c r="I266" i="1"/>
  <c r="H266" i="1"/>
  <c r="G266" i="1"/>
  <c r="F266" i="1"/>
  <c r="E266" i="1"/>
  <c r="D266" i="1"/>
  <c r="C266" i="1"/>
  <c r="U265" i="1"/>
  <c r="T265" i="1"/>
  <c r="T264" i="1" s="1"/>
  <c r="S265" i="1"/>
  <c r="S264" i="1" s="1"/>
  <c r="R265" i="1"/>
  <c r="R264" i="1" s="1"/>
  <c r="Q265" i="1"/>
  <c r="P265" i="1"/>
  <c r="O265" i="1"/>
  <c r="N265" i="1"/>
  <c r="N264" i="1" s="1"/>
  <c r="M265" i="1"/>
  <c r="L265" i="1"/>
  <c r="L264" i="1" s="1"/>
  <c r="K265" i="1"/>
  <c r="J265" i="1"/>
  <c r="I265" i="1"/>
  <c r="H265" i="1"/>
  <c r="G265" i="1"/>
  <c r="F265" i="1"/>
  <c r="F264" i="1" s="1"/>
  <c r="E265" i="1"/>
  <c r="D265" i="1"/>
  <c r="C265" i="1"/>
  <c r="C264" i="1" s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U56" i="1"/>
  <c r="U53" i="1" s="1"/>
  <c r="T56" i="1"/>
  <c r="S56" i="1"/>
  <c r="R56" i="1"/>
  <c r="Q56" i="1"/>
  <c r="Q53" i="1" s="1"/>
  <c r="P56" i="1"/>
  <c r="P53" i="1" s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U55" i="1"/>
  <c r="T55" i="1"/>
  <c r="S55" i="1"/>
  <c r="R55" i="1"/>
  <c r="Q55" i="1"/>
  <c r="P55" i="1"/>
  <c r="O55" i="1"/>
  <c r="N55" i="1"/>
  <c r="N53" i="1"/>
  <c r="M55" i="1"/>
  <c r="L55" i="1"/>
  <c r="K55" i="1"/>
  <c r="J55" i="1"/>
  <c r="I55" i="1"/>
  <c r="H55" i="1"/>
  <c r="G55" i="1"/>
  <c r="F55" i="1"/>
  <c r="E55" i="1"/>
  <c r="D55" i="1"/>
  <c r="D53" i="1" s="1"/>
  <c r="C55" i="1"/>
  <c r="U54" i="1"/>
  <c r="T54" i="1"/>
  <c r="S54" i="1"/>
  <c r="S53" i="1" s="1"/>
  <c r="R54" i="1"/>
  <c r="Q54" i="1"/>
  <c r="P54" i="1"/>
  <c r="O54" i="1"/>
  <c r="O53" i="1" s="1"/>
  <c r="N54" i="1"/>
  <c r="M54" i="1"/>
  <c r="L54" i="1"/>
  <c r="L53" i="1"/>
  <c r="K54" i="1"/>
  <c r="K53" i="1" s="1"/>
  <c r="J54" i="1"/>
  <c r="J53" i="1" s="1"/>
  <c r="I54" i="1"/>
  <c r="H54" i="1"/>
  <c r="H53" i="1"/>
  <c r="G54" i="1"/>
  <c r="G53" i="1" s="1"/>
  <c r="F54" i="1"/>
  <c r="F53" i="1" s="1"/>
  <c r="E54" i="1"/>
  <c r="E53" i="1" s="1"/>
  <c r="D54" i="1"/>
  <c r="C54" i="1"/>
  <c r="C53" i="1"/>
  <c r="I53" i="1"/>
  <c r="U51" i="1"/>
  <c r="T51" i="1"/>
  <c r="S51" i="1"/>
  <c r="R51" i="1"/>
  <c r="Q51" i="1"/>
  <c r="P51" i="1"/>
  <c r="P48" i="1" s="1"/>
  <c r="O51" i="1"/>
  <c r="N51" i="1"/>
  <c r="M51" i="1"/>
  <c r="L51" i="1"/>
  <c r="K51" i="1"/>
  <c r="J51" i="1"/>
  <c r="J48" i="1" s="1"/>
  <c r="I51" i="1"/>
  <c r="H51" i="1"/>
  <c r="G51" i="1"/>
  <c r="F51" i="1"/>
  <c r="E51" i="1"/>
  <c r="D51" i="1"/>
  <c r="D48" i="1" s="1"/>
  <c r="C51" i="1"/>
  <c r="U50" i="1"/>
  <c r="T50" i="1"/>
  <c r="S50" i="1"/>
  <c r="S48" i="1" s="1"/>
  <c r="R50" i="1"/>
  <c r="Q50" i="1"/>
  <c r="P50" i="1"/>
  <c r="O50" i="1"/>
  <c r="N50" i="1"/>
  <c r="M50" i="1"/>
  <c r="M48" i="1" s="1"/>
  <c r="L50" i="1"/>
  <c r="L48" i="1"/>
  <c r="K50" i="1"/>
  <c r="J50" i="1"/>
  <c r="I50" i="1"/>
  <c r="H50" i="1"/>
  <c r="H48" i="1"/>
  <c r="G50" i="1"/>
  <c r="G48" i="1" s="1"/>
  <c r="F50" i="1"/>
  <c r="E50" i="1"/>
  <c r="D50" i="1"/>
  <c r="C50" i="1"/>
  <c r="U49" i="1"/>
  <c r="T49" i="1"/>
  <c r="T48" i="1" s="1"/>
  <c r="S49" i="1"/>
  <c r="R49" i="1"/>
  <c r="Q49" i="1"/>
  <c r="Q48" i="1" s="1"/>
  <c r="P49" i="1"/>
  <c r="O49" i="1"/>
  <c r="O48" i="1"/>
  <c r="N49" i="1"/>
  <c r="N48" i="1"/>
  <c r="M49" i="1"/>
  <c r="L49" i="1"/>
  <c r="K49" i="1"/>
  <c r="J49" i="1"/>
  <c r="I49" i="1"/>
  <c r="I48" i="1" s="1"/>
  <c r="I42" i="1" s="1"/>
  <c r="I10" i="1" s="1"/>
  <c r="H49" i="1"/>
  <c r="G49" i="1"/>
  <c r="F49" i="1"/>
  <c r="E49" i="1"/>
  <c r="E48" i="1" s="1"/>
  <c r="D49" i="1"/>
  <c r="C49" i="1"/>
  <c r="C48" i="1"/>
  <c r="U48" i="1"/>
  <c r="U47" i="1"/>
  <c r="T47" i="1"/>
  <c r="S47" i="1"/>
  <c r="R47" i="1"/>
  <c r="R44" i="1" s="1"/>
  <c r="R42" i="1" s="1"/>
  <c r="Q47" i="1"/>
  <c r="Q44" i="1" s="1"/>
  <c r="P47" i="1"/>
  <c r="O47" i="1"/>
  <c r="N47" i="1"/>
  <c r="M47" i="1"/>
  <c r="L47" i="1"/>
  <c r="K47" i="1"/>
  <c r="J47" i="1"/>
  <c r="I47" i="1"/>
  <c r="H47" i="1"/>
  <c r="G47" i="1"/>
  <c r="F47" i="1"/>
  <c r="F44" i="1" s="1"/>
  <c r="F42" i="1" s="1"/>
  <c r="E47" i="1"/>
  <c r="D47" i="1"/>
  <c r="C47" i="1"/>
  <c r="U46" i="1"/>
  <c r="T46" i="1"/>
  <c r="S46" i="1"/>
  <c r="R46" i="1"/>
  <c r="Q46" i="1"/>
  <c r="P46" i="1"/>
  <c r="O46" i="1"/>
  <c r="N46" i="1"/>
  <c r="M46" i="1"/>
  <c r="M44" i="1" s="1"/>
  <c r="M42" i="1" s="1"/>
  <c r="L46" i="1"/>
  <c r="K46" i="1"/>
  <c r="J46" i="1"/>
  <c r="J44" i="1" s="1"/>
  <c r="I46" i="1"/>
  <c r="H46" i="1"/>
  <c r="G46" i="1"/>
  <c r="F46" i="1"/>
  <c r="E46" i="1"/>
  <c r="D46" i="1"/>
  <c r="D44" i="1" s="1"/>
  <c r="C46" i="1"/>
  <c r="U45" i="1"/>
  <c r="T45" i="1"/>
  <c r="T44" i="1"/>
  <c r="T42" i="1"/>
  <c r="S45" i="1"/>
  <c r="S44" i="1" s="1"/>
  <c r="R45" i="1"/>
  <c r="Q45" i="1"/>
  <c r="P45" i="1"/>
  <c r="O45" i="1"/>
  <c r="N45" i="1"/>
  <c r="M45" i="1"/>
  <c r="L45" i="1"/>
  <c r="L44" i="1"/>
  <c r="K45" i="1"/>
  <c r="K44" i="1" s="1"/>
  <c r="J45" i="1"/>
  <c r="I45" i="1"/>
  <c r="H45" i="1"/>
  <c r="H44" i="1" s="1"/>
  <c r="G45" i="1"/>
  <c r="G44" i="1" s="1"/>
  <c r="F45" i="1"/>
  <c r="E45" i="1"/>
  <c r="E44" i="1"/>
  <c r="E42" i="1" s="1"/>
  <c r="D45" i="1"/>
  <c r="C45" i="1"/>
  <c r="U43" i="1"/>
  <c r="T43" i="1"/>
  <c r="S43" i="1"/>
  <c r="R43" i="1"/>
  <c r="Q43" i="1"/>
  <c r="Q42" i="1" s="1"/>
  <c r="P43" i="1"/>
  <c r="O43" i="1"/>
  <c r="N43" i="1"/>
  <c r="M43" i="1"/>
  <c r="L43" i="1"/>
  <c r="K43" i="1"/>
  <c r="K42" i="1" s="1"/>
  <c r="J43" i="1"/>
  <c r="I43" i="1"/>
  <c r="H43" i="1"/>
  <c r="G43" i="1"/>
  <c r="F43" i="1"/>
  <c r="E43" i="1"/>
  <c r="D43" i="1"/>
  <c r="C43" i="1"/>
  <c r="U40" i="1"/>
  <c r="U38" i="1" s="1"/>
  <c r="T40" i="1"/>
  <c r="S40" i="1"/>
  <c r="R40" i="1"/>
  <c r="Q40" i="1"/>
  <c r="P40" i="1"/>
  <c r="O40" i="1"/>
  <c r="O38" i="1" s="1"/>
  <c r="N40" i="1"/>
  <c r="M40" i="1"/>
  <c r="L40" i="1"/>
  <c r="L38" i="1" s="1"/>
  <c r="K40" i="1"/>
  <c r="K38" i="1" s="1"/>
  <c r="J40" i="1"/>
  <c r="I40" i="1"/>
  <c r="H40" i="1"/>
  <c r="G40" i="1"/>
  <c r="F40" i="1"/>
  <c r="F38" i="1" s="1"/>
  <c r="E40" i="1"/>
  <c r="D40" i="1"/>
  <c r="C40" i="1"/>
  <c r="U39" i="1"/>
  <c r="T39" i="1"/>
  <c r="T38" i="1"/>
  <c r="S39" i="1"/>
  <c r="S38" i="1"/>
  <c r="R39" i="1"/>
  <c r="R38" i="1" s="1"/>
  <c r="Q39" i="1"/>
  <c r="Q38" i="1"/>
  <c r="P39" i="1"/>
  <c r="P38" i="1" s="1"/>
  <c r="O39" i="1"/>
  <c r="N39" i="1"/>
  <c r="N38" i="1" s="1"/>
  <c r="M39" i="1"/>
  <c r="M38" i="1"/>
  <c r="L39" i="1"/>
  <c r="K39" i="1"/>
  <c r="J39" i="1"/>
  <c r="J38" i="1" s="1"/>
  <c r="I39" i="1"/>
  <c r="H39" i="1"/>
  <c r="H38" i="1"/>
  <c r="G39" i="1"/>
  <c r="G38" i="1"/>
  <c r="F39" i="1"/>
  <c r="E39" i="1"/>
  <c r="D39" i="1"/>
  <c r="D38" i="1"/>
  <c r="C39" i="1"/>
  <c r="C38" i="1"/>
  <c r="U36" i="1"/>
  <c r="U33" i="1" s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U35" i="1"/>
  <c r="T35" i="1"/>
  <c r="S35" i="1"/>
  <c r="R35" i="1"/>
  <c r="R33" i="1" s="1"/>
  <c r="Q35" i="1"/>
  <c r="P35" i="1"/>
  <c r="O35" i="1"/>
  <c r="N35" i="1"/>
  <c r="M35" i="1"/>
  <c r="M33" i="1" s="1"/>
  <c r="L35" i="1"/>
  <c r="K35" i="1"/>
  <c r="J35" i="1"/>
  <c r="J33" i="1" s="1"/>
  <c r="I35" i="1"/>
  <c r="H35" i="1"/>
  <c r="G35" i="1"/>
  <c r="F35" i="1"/>
  <c r="E35" i="1"/>
  <c r="D35" i="1"/>
  <c r="C35" i="1"/>
  <c r="U34" i="1"/>
  <c r="T34" i="1"/>
  <c r="T33" i="1" s="1"/>
  <c r="S34" i="1"/>
  <c r="S33" i="1" s="1"/>
  <c r="R34" i="1"/>
  <c r="Q34" i="1"/>
  <c r="Q33" i="1"/>
  <c r="P34" i="1"/>
  <c r="P33" i="1" s="1"/>
  <c r="O34" i="1"/>
  <c r="N34" i="1"/>
  <c r="N33" i="1" s="1"/>
  <c r="M34" i="1"/>
  <c r="L34" i="1"/>
  <c r="L33" i="1" s="1"/>
  <c r="K34" i="1"/>
  <c r="J34" i="1"/>
  <c r="I34" i="1"/>
  <c r="I33" i="1"/>
  <c r="H34" i="1"/>
  <c r="H33" i="1"/>
  <c r="G34" i="1"/>
  <c r="G33" i="1"/>
  <c r="F34" i="1"/>
  <c r="F33" i="1" s="1"/>
  <c r="E34" i="1"/>
  <c r="E33" i="1" s="1"/>
  <c r="D34" i="1"/>
  <c r="D33" i="1" s="1"/>
  <c r="C34" i="1"/>
  <c r="C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U31" i="1"/>
  <c r="T31" i="1"/>
  <c r="S31" i="1"/>
  <c r="R31" i="1"/>
  <c r="Q31" i="1"/>
  <c r="P31" i="1"/>
  <c r="O31" i="1"/>
  <c r="N31" i="1"/>
  <c r="M31" i="1"/>
  <c r="M29" i="1"/>
  <c r="L31" i="1"/>
  <c r="K31" i="1"/>
  <c r="J31" i="1"/>
  <c r="I31" i="1"/>
  <c r="I29" i="1" s="1"/>
  <c r="H31" i="1"/>
  <c r="G31" i="1"/>
  <c r="F31" i="1"/>
  <c r="E31" i="1"/>
  <c r="D31" i="1"/>
  <c r="C31" i="1"/>
  <c r="U30" i="1"/>
  <c r="U29" i="1" s="1"/>
  <c r="T30" i="1"/>
  <c r="T29" i="1" s="1"/>
  <c r="T23" i="1" s="1"/>
  <c r="S30" i="1"/>
  <c r="S29" i="1"/>
  <c r="R30" i="1"/>
  <c r="R29" i="1"/>
  <c r="Q30" i="1"/>
  <c r="P30" i="1"/>
  <c r="P29" i="1" s="1"/>
  <c r="O30" i="1"/>
  <c r="O29" i="1"/>
  <c r="N30" i="1"/>
  <c r="N29" i="1"/>
  <c r="M30" i="1"/>
  <c r="L30" i="1"/>
  <c r="L29" i="1"/>
  <c r="K30" i="1"/>
  <c r="K29" i="1" s="1"/>
  <c r="J30" i="1"/>
  <c r="J29" i="1" s="1"/>
  <c r="I30" i="1"/>
  <c r="H30" i="1"/>
  <c r="H29" i="1" s="1"/>
  <c r="H23" i="1" s="1"/>
  <c r="G30" i="1"/>
  <c r="G29" i="1" s="1"/>
  <c r="F30" i="1"/>
  <c r="F29" i="1"/>
  <c r="E30" i="1"/>
  <c r="E29" i="1" s="1"/>
  <c r="D30" i="1"/>
  <c r="D29" i="1" s="1"/>
  <c r="D23" i="1" s="1"/>
  <c r="C30" i="1"/>
  <c r="C29" i="1" s="1"/>
  <c r="U28" i="1"/>
  <c r="T28" i="1"/>
  <c r="S28" i="1"/>
  <c r="S26" i="1"/>
  <c r="R28" i="1"/>
  <c r="Q28" i="1"/>
  <c r="P28" i="1"/>
  <c r="O28" i="1"/>
  <c r="N28" i="1"/>
  <c r="M28" i="1"/>
  <c r="M26" i="1"/>
  <c r="L28" i="1"/>
  <c r="K28" i="1"/>
  <c r="J28" i="1"/>
  <c r="I28" i="1"/>
  <c r="H28" i="1"/>
  <c r="H26" i="1" s="1"/>
  <c r="G28" i="1"/>
  <c r="F28" i="1"/>
  <c r="E28" i="1"/>
  <c r="D28" i="1"/>
  <c r="C28" i="1"/>
  <c r="C26" i="1" s="1"/>
  <c r="U27" i="1"/>
  <c r="U26" i="1" s="1"/>
  <c r="T27" i="1"/>
  <c r="T26" i="1"/>
  <c r="S27" i="1"/>
  <c r="R27" i="1"/>
  <c r="R26" i="1" s="1"/>
  <c r="R23" i="1" s="1"/>
  <c r="Q27" i="1"/>
  <c r="Q26" i="1" s="1"/>
  <c r="P27" i="1"/>
  <c r="P26" i="1"/>
  <c r="O27" i="1"/>
  <c r="N27" i="1"/>
  <c r="N26" i="1" s="1"/>
  <c r="M27" i="1"/>
  <c r="L27" i="1"/>
  <c r="L26" i="1"/>
  <c r="K27" i="1"/>
  <c r="J27" i="1"/>
  <c r="I27" i="1"/>
  <c r="I26" i="1" s="1"/>
  <c r="I23" i="1" s="1"/>
  <c r="H27" i="1"/>
  <c r="G27" i="1"/>
  <c r="G26" i="1" s="1"/>
  <c r="F27" i="1"/>
  <c r="F26" i="1"/>
  <c r="E27" i="1"/>
  <c r="D27" i="1"/>
  <c r="C27" i="1"/>
  <c r="K26" i="1"/>
  <c r="E26" i="1"/>
  <c r="U25" i="1"/>
  <c r="T25" i="1"/>
  <c r="S25" i="1"/>
  <c r="R25" i="1"/>
  <c r="Q25" i="1"/>
  <c r="P25" i="1"/>
  <c r="O25" i="1"/>
  <c r="N25" i="1"/>
  <c r="M25" i="1"/>
  <c r="M23" i="1" s="1"/>
  <c r="L25" i="1"/>
  <c r="K25" i="1"/>
  <c r="J25" i="1"/>
  <c r="I25" i="1"/>
  <c r="H25" i="1"/>
  <c r="G25" i="1"/>
  <c r="F25" i="1"/>
  <c r="E25" i="1"/>
  <c r="D25" i="1"/>
  <c r="C25" i="1"/>
  <c r="U24" i="1"/>
  <c r="U23" i="1" s="1"/>
  <c r="T24" i="1"/>
  <c r="S24" i="1"/>
  <c r="S23" i="1" s="1"/>
  <c r="R24" i="1"/>
  <c r="Q24" i="1"/>
  <c r="P24" i="1"/>
  <c r="O24" i="1"/>
  <c r="N24" i="1"/>
  <c r="M24" i="1"/>
  <c r="L24" i="1"/>
  <c r="L23" i="1" s="1"/>
  <c r="K24" i="1"/>
  <c r="J24" i="1"/>
  <c r="I24" i="1"/>
  <c r="H24" i="1"/>
  <c r="G24" i="1"/>
  <c r="G23" i="1" s="1"/>
  <c r="F24" i="1"/>
  <c r="F23" i="1" s="1"/>
  <c r="E24" i="1"/>
  <c r="D24" i="1"/>
  <c r="C24" i="1"/>
  <c r="C23" i="1" s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U20" i="1"/>
  <c r="U17" i="1" s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U19" i="1"/>
  <c r="T19" i="1"/>
  <c r="S19" i="1"/>
  <c r="R19" i="1"/>
  <c r="R17" i="1"/>
  <c r="Q19" i="1"/>
  <c r="P19" i="1"/>
  <c r="O19" i="1"/>
  <c r="N19" i="1"/>
  <c r="M19" i="1"/>
  <c r="L19" i="1"/>
  <c r="K19" i="1"/>
  <c r="J19" i="1"/>
  <c r="I19" i="1"/>
  <c r="H19" i="1"/>
  <c r="G19" i="1"/>
  <c r="G17" i="1" s="1"/>
  <c r="F19" i="1"/>
  <c r="E19" i="1"/>
  <c r="D19" i="1"/>
  <c r="C19" i="1"/>
  <c r="U18" i="1"/>
  <c r="T18" i="1"/>
  <c r="S18" i="1"/>
  <c r="S17" i="1" s="1"/>
  <c r="R18" i="1"/>
  <c r="Q18" i="1"/>
  <c r="Q17" i="1" s="1"/>
  <c r="P18" i="1"/>
  <c r="O18" i="1"/>
  <c r="O17" i="1" s="1"/>
  <c r="N18" i="1"/>
  <c r="N17" i="1" s="1"/>
  <c r="M18" i="1"/>
  <c r="M17" i="1" s="1"/>
  <c r="L18" i="1"/>
  <c r="K18" i="1"/>
  <c r="J18" i="1"/>
  <c r="J17" i="1"/>
  <c r="I18" i="1"/>
  <c r="H18" i="1"/>
  <c r="H17" i="1" s="1"/>
  <c r="G18" i="1"/>
  <c r="F18" i="1"/>
  <c r="F17" i="1"/>
  <c r="E18" i="1"/>
  <c r="E17" i="1" s="1"/>
  <c r="D18" i="1"/>
  <c r="C18" i="1"/>
  <c r="C17" i="1"/>
  <c r="I17" i="1"/>
  <c r="U16" i="1"/>
  <c r="T16" i="1"/>
  <c r="S16" i="1"/>
  <c r="S13" i="1" s="1"/>
  <c r="S12" i="1" s="1"/>
  <c r="R16" i="1"/>
  <c r="Q16" i="1"/>
  <c r="P16" i="1"/>
  <c r="O16" i="1"/>
  <c r="N16" i="1"/>
  <c r="M16" i="1"/>
  <c r="L16" i="1"/>
  <c r="K16" i="1"/>
  <c r="J16" i="1"/>
  <c r="I16" i="1"/>
  <c r="I13" i="1" s="1"/>
  <c r="H16" i="1"/>
  <c r="H13" i="1" s="1"/>
  <c r="H12" i="1" s="1"/>
  <c r="G16" i="1"/>
  <c r="F16" i="1"/>
  <c r="E16" i="1"/>
  <c r="D16" i="1"/>
  <c r="C16" i="1"/>
  <c r="C13" i="1"/>
  <c r="C12" i="1" s="1"/>
  <c r="C10" i="1" s="1"/>
  <c r="U15" i="1"/>
  <c r="T15" i="1"/>
  <c r="S15" i="1"/>
  <c r="R15" i="1"/>
  <c r="Q15" i="1"/>
  <c r="Q13" i="1" s="1"/>
  <c r="P15" i="1"/>
  <c r="O15" i="1"/>
  <c r="N15" i="1"/>
  <c r="M15" i="1"/>
  <c r="M13" i="1" s="1"/>
  <c r="M12" i="1" s="1"/>
  <c r="M10" i="1" s="1"/>
  <c r="L15" i="1"/>
  <c r="L13" i="1" s="1"/>
  <c r="K15" i="1"/>
  <c r="J15" i="1"/>
  <c r="I15" i="1"/>
  <c r="H15" i="1"/>
  <c r="G15" i="1"/>
  <c r="F15" i="1"/>
  <c r="F13" i="1" s="1"/>
  <c r="F12" i="1" s="1"/>
  <c r="F10" i="1" s="1"/>
  <c r="E15" i="1"/>
  <c r="D15" i="1"/>
  <c r="C15" i="1"/>
  <c r="U14" i="1"/>
  <c r="T14" i="1"/>
  <c r="T13" i="1"/>
  <c r="T12" i="1" s="1"/>
  <c r="S14" i="1"/>
  <c r="R14" i="1"/>
  <c r="Q14" i="1"/>
  <c r="P14" i="1"/>
  <c r="O14" i="1"/>
  <c r="O13" i="1" s="1"/>
  <c r="O12" i="1" s="1"/>
  <c r="N14" i="1"/>
  <c r="N13" i="1" s="1"/>
  <c r="N12" i="1" s="1"/>
  <c r="M14" i="1"/>
  <c r="L14" i="1"/>
  <c r="K14" i="1"/>
  <c r="K13" i="1" s="1"/>
  <c r="J14" i="1"/>
  <c r="I14" i="1"/>
  <c r="H14" i="1"/>
  <c r="G14" i="1"/>
  <c r="G13" i="1" s="1"/>
  <c r="F14" i="1"/>
  <c r="E14" i="1"/>
  <c r="D14" i="1"/>
  <c r="D13" i="1" s="1"/>
  <c r="C14" i="1"/>
  <c r="U13" i="1"/>
  <c r="K42" i="6"/>
  <c r="M42" i="6"/>
  <c r="J42" i="6"/>
  <c r="D42" i="6"/>
  <c r="C42" i="6"/>
  <c r="F42" i="6"/>
  <c r="T218" i="6"/>
  <c r="U218" i="6"/>
  <c r="S218" i="6"/>
  <c r="U38" i="6"/>
  <c r="U208" i="6"/>
  <c r="S208" i="6"/>
  <c r="T208" i="6"/>
  <c r="U13" i="6"/>
  <c r="S13" i="6"/>
  <c r="T13" i="6"/>
  <c r="U17" i="6"/>
  <c r="U12" i="6" s="1"/>
  <c r="S17" i="6"/>
  <c r="T17" i="6"/>
  <c r="T38" i="6"/>
  <c r="S38" i="6"/>
  <c r="T33" i="6"/>
  <c r="U33" i="6"/>
  <c r="U23" i="6" s="1"/>
  <c r="S33" i="6"/>
  <c r="T29" i="6"/>
  <c r="T26" i="6"/>
  <c r="T23" i="6" s="1"/>
  <c r="U29" i="6"/>
  <c r="S29" i="6"/>
  <c r="S23" i="6"/>
  <c r="U26" i="6"/>
  <c r="S26" i="6"/>
  <c r="U47" i="6"/>
  <c r="S47" i="6"/>
  <c r="U44" i="6"/>
  <c r="U42" i="6"/>
  <c r="S44" i="6"/>
  <c r="T47" i="6"/>
  <c r="T44" i="6"/>
  <c r="U52" i="6"/>
  <c r="S52" i="6"/>
  <c r="T52" i="6"/>
  <c r="T10" i="6" s="1"/>
  <c r="S42" i="6"/>
  <c r="N11" i="4"/>
  <c r="O46" i="4"/>
  <c r="R46" i="4"/>
  <c r="R11" i="4"/>
  <c r="S46" i="4"/>
  <c r="S11" i="4"/>
  <c r="T46" i="4"/>
  <c r="T11" i="4"/>
  <c r="V46" i="4"/>
  <c r="V11" i="4"/>
  <c r="J320" i="4"/>
  <c r="K327" i="4"/>
  <c r="N15" i="4"/>
  <c r="N10" i="4" s="1"/>
  <c r="O42" i="4"/>
  <c r="O40" i="4" s="1"/>
  <c r="O15" i="4"/>
  <c r="P15" i="4"/>
  <c r="P10" i="4"/>
  <c r="Q42" i="4"/>
  <c r="Q40" i="4" s="1"/>
  <c r="Q21" i="4"/>
  <c r="R42" i="4"/>
  <c r="R40" i="4" s="1"/>
  <c r="R15" i="4"/>
  <c r="S42" i="4"/>
  <c r="S40" i="4" s="1"/>
  <c r="S15" i="4"/>
  <c r="S10" i="4" s="1"/>
  <c r="T42" i="4"/>
  <c r="T40" i="4" s="1"/>
  <c r="T15" i="4"/>
  <c r="T10" i="4" s="1"/>
  <c r="U15" i="4"/>
  <c r="U10" i="4" s="1"/>
  <c r="V42" i="4"/>
  <c r="V40" i="4" s="1"/>
  <c r="V15" i="4"/>
  <c r="V10" i="4" s="1"/>
  <c r="V56" i="4" s="1"/>
  <c r="H320" i="4"/>
  <c r="L320" i="4"/>
  <c r="P320" i="4"/>
  <c r="E327" i="4"/>
  <c r="I327" i="4"/>
  <c r="M327" i="4"/>
  <c r="Q327" i="4"/>
  <c r="U327" i="4"/>
  <c r="T42" i="6"/>
  <c r="T12" i="6"/>
  <c r="S12" i="6"/>
  <c r="S10" i="6" s="1"/>
  <c r="R10" i="4"/>
  <c r="R56" i="4" s="1"/>
  <c r="O44" i="7"/>
  <c r="O42" i="7" s="1"/>
  <c r="H13" i="7"/>
  <c r="H12" i="7" s="1"/>
  <c r="H10" i="7" s="1"/>
  <c r="V12" i="7"/>
  <c r="N42" i="7"/>
  <c r="U42" i="7"/>
  <c r="U23" i="7"/>
  <c r="F26" i="7"/>
  <c r="F23" i="7" s="1"/>
  <c r="F38" i="7"/>
  <c r="S12" i="7"/>
  <c r="R33" i="7"/>
  <c r="T44" i="7"/>
  <c r="T42" i="7"/>
  <c r="T188" i="7"/>
  <c r="W26" i="7"/>
  <c r="W23" i="7" s="1"/>
  <c r="C29" i="7"/>
  <c r="H29" i="7"/>
  <c r="W38" i="7"/>
  <c r="W44" i="7"/>
  <c r="K12" i="7"/>
  <c r="R44" i="7"/>
  <c r="T17" i="7"/>
  <c r="R26" i="7"/>
  <c r="R23" i="7" s="1"/>
  <c r="T33" i="7"/>
  <c r="T47" i="7"/>
  <c r="L42" i="7"/>
  <c r="J42" i="7"/>
  <c r="R17" i="7"/>
  <c r="I12" i="7"/>
  <c r="J12" i="7"/>
  <c r="F52" i="7"/>
  <c r="R52" i="7"/>
  <c r="R188" i="7"/>
  <c r="L12" i="7"/>
  <c r="L10" i="7" s="1"/>
  <c r="Y13" i="7"/>
  <c r="I23" i="7"/>
  <c r="P42" i="7"/>
  <c r="L23" i="7"/>
  <c r="J23" i="7"/>
  <c r="J10" i="7" s="1"/>
  <c r="F13" i="7"/>
  <c r="F12" i="7" s="1"/>
  <c r="K42" i="7"/>
  <c r="G26" i="7"/>
  <c r="W13" i="7"/>
  <c r="G33" i="7"/>
  <c r="G23" i="7" s="1"/>
  <c r="O26" i="7"/>
  <c r="C33" i="7"/>
  <c r="H33" i="7"/>
  <c r="O38" i="7"/>
  <c r="H47" i="7"/>
  <c r="W17" i="7"/>
  <c r="G29" i="7"/>
  <c r="Y47" i="7"/>
  <c r="P12" i="7"/>
  <c r="P10" i="7" s="1"/>
  <c r="D17" i="7"/>
  <c r="D12" i="7"/>
  <c r="O17" i="7"/>
  <c r="O12" i="7" s="1"/>
  <c r="O10" i="7" s="1"/>
  <c r="D29" i="7"/>
  <c r="O29" i="7"/>
  <c r="K23" i="7"/>
  <c r="C38" i="7"/>
  <c r="D44" i="7"/>
  <c r="H188" i="7"/>
  <c r="H205" i="7" s="1"/>
  <c r="Y52" i="7"/>
  <c r="C188" i="7"/>
  <c r="C205" i="7" s="1"/>
  <c r="G47" i="7"/>
  <c r="W52" i="7"/>
  <c r="D26" i="7"/>
  <c r="D23" i="7" s="1"/>
  <c r="D10" i="7" s="1"/>
  <c r="G38" i="7"/>
  <c r="D38" i="7"/>
  <c r="Y44" i="7"/>
  <c r="Y42" i="7" s="1"/>
  <c r="G52" i="7"/>
  <c r="F29" i="7"/>
  <c r="W29" i="7"/>
  <c r="Y29" i="7"/>
  <c r="D33" i="7"/>
  <c r="O33" i="7"/>
  <c r="F33" i="7"/>
  <c r="W33" i="7"/>
  <c r="Y33" i="7"/>
  <c r="H38" i="7"/>
  <c r="G44" i="7"/>
  <c r="G42" i="7" s="1"/>
  <c r="D47" i="7"/>
  <c r="D42" i="7" s="1"/>
  <c r="C52" i="7"/>
  <c r="D52" i="7"/>
  <c r="O52" i="7"/>
  <c r="W188" i="7"/>
  <c r="Y188" i="7"/>
  <c r="Y205" i="7" s="1"/>
  <c r="G188" i="7"/>
  <c r="G205" i="7" s="1"/>
  <c r="C13" i="7"/>
  <c r="C17" i="7"/>
  <c r="C12" i="7"/>
  <c r="T26" i="7"/>
  <c r="T23" i="7"/>
  <c r="T10" i="7" s="1"/>
  <c r="T38" i="7"/>
  <c r="T52" i="7"/>
  <c r="P23" i="7"/>
  <c r="R13" i="7"/>
  <c r="G13" i="7"/>
  <c r="D13" i="7"/>
  <c r="O13" i="7"/>
  <c r="F17" i="7"/>
  <c r="Y17" i="7"/>
  <c r="Y12" i="7" s="1"/>
  <c r="Y10" i="7" s="1"/>
  <c r="G17" i="7"/>
  <c r="G12" i="7" s="1"/>
  <c r="H17" i="7"/>
  <c r="C26" i="7"/>
  <c r="H26" i="7"/>
  <c r="H23" i="7"/>
  <c r="R29" i="7"/>
  <c r="T29" i="7"/>
  <c r="R38" i="7"/>
  <c r="C44" i="7"/>
  <c r="H44" i="7"/>
  <c r="H42" i="7"/>
  <c r="R47" i="7"/>
  <c r="R42" i="7" s="1"/>
  <c r="T13" i="7"/>
  <c r="D188" i="7"/>
  <c r="D205" i="7" s="1"/>
  <c r="F188" i="7"/>
  <c r="F205" i="7" s="1"/>
  <c r="O188" i="7"/>
  <c r="O205" i="7" s="1"/>
  <c r="H52" i="7"/>
  <c r="C198" i="7"/>
  <c r="F44" i="7"/>
  <c r="F47" i="7"/>
  <c r="F42" i="7"/>
  <c r="W47" i="7"/>
  <c r="W42" i="7" s="1"/>
  <c r="O47" i="7"/>
  <c r="C47" i="7"/>
  <c r="T12" i="7"/>
  <c r="R12" i="7"/>
  <c r="R10" i="7" s="1"/>
  <c r="C23" i="7"/>
  <c r="C10" i="7" s="1"/>
  <c r="K10" i="7"/>
  <c r="W12" i="7"/>
  <c r="W10" i="7" s="1"/>
  <c r="C42" i="7"/>
  <c r="U205" i="7"/>
  <c r="N205" i="7"/>
  <c r="D26" i="1"/>
  <c r="J26" i="1"/>
  <c r="J23" i="1"/>
  <c r="I10" i="4"/>
  <c r="K21" i="4"/>
  <c r="L21" i="4"/>
  <c r="K10" i="4"/>
  <c r="V320" i="4"/>
  <c r="C44" i="1"/>
  <c r="C42" i="1"/>
  <c r="I44" i="1"/>
  <c r="U44" i="1"/>
  <c r="D264" i="1"/>
  <c r="E320" i="4"/>
  <c r="T17" i="1"/>
  <c r="J13" i="1"/>
  <c r="J12" i="1"/>
  <c r="P13" i="1"/>
  <c r="I38" i="1"/>
  <c r="U42" i="1"/>
  <c r="P44" i="1"/>
  <c r="K48" i="1"/>
  <c r="M53" i="1"/>
  <c r="I264" i="1"/>
  <c r="H274" i="1"/>
  <c r="D21" i="4"/>
  <c r="H21" i="4"/>
  <c r="I31" i="4"/>
  <c r="I21" i="4"/>
  <c r="K42" i="4"/>
  <c r="Y23" i="7"/>
  <c r="O23" i="7"/>
  <c r="I12" i="1"/>
  <c r="P42" i="1"/>
  <c r="T53" i="1"/>
  <c r="Q264" i="1"/>
  <c r="J10" i="4"/>
  <c r="D11" i="5"/>
  <c r="R13" i="1"/>
  <c r="R12" i="1" s="1"/>
  <c r="O26" i="1"/>
  <c r="E38" i="1"/>
  <c r="L42" i="1"/>
  <c r="R48" i="1"/>
  <c r="D51" i="4"/>
  <c r="G31" i="4"/>
  <c r="G21" i="4" s="1"/>
  <c r="G56" i="4" s="1"/>
  <c r="G15" i="4"/>
  <c r="G10" i="4"/>
  <c r="H51" i="4"/>
  <c r="E11" i="5"/>
  <c r="Q11" i="5"/>
  <c r="H41" i="5"/>
  <c r="D41" i="5"/>
  <c r="F51" i="4"/>
  <c r="F42" i="4"/>
  <c r="J24" i="4"/>
  <c r="J21" i="4"/>
  <c r="U51" i="4"/>
  <c r="O42" i="6"/>
  <c r="F48" i="1"/>
  <c r="J36" i="4"/>
  <c r="K40" i="4"/>
  <c r="K31" i="4"/>
  <c r="L15" i="4"/>
  <c r="N42" i="4"/>
  <c r="T24" i="4"/>
  <c r="T21" i="4"/>
  <c r="V31" i="4"/>
  <c r="V21" i="4"/>
  <c r="Q320" i="4"/>
  <c r="N327" i="4"/>
  <c r="H12" i="5"/>
  <c r="H11" i="5" s="1"/>
  <c r="H9" i="5" s="1"/>
  <c r="N12" i="5"/>
  <c r="N11" i="5"/>
  <c r="K264" i="1"/>
  <c r="L51" i="4"/>
  <c r="U320" i="4"/>
  <c r="C11" i="5"/>
  <c r="O44" i="1"/>
  <c r="O42" i="1"/>
  <c r="D36" i="4"/>
  <c r="E40" i="4"/>
  <c r="F24" i="4"/>
  <c r="F21" i="4" s="1"/>
  <c r="H15" i="4"/>
  <c r="H10" i="4"/>
  <c r="J51" i="4"/>
  <c r="J42" i="4"/>
  <c r="L42" i="4"/>
  <c r="L40" i="4" s="1"/>
  <c r="M11" i="4"/>
  <c r="N24" i="4"/>
  <c r="N21" i="4" s="1"/>
  <c r="P31" i="4"/>
  <c r="P21" i="4"/>
  <c r="P56" i="4" s="1"/>
  <c r="G320" i="4"/>
  <c r="J327" i="4"/>
  <c r="D16" i="5"/>
  <c r="J16" i="5"/>
  <c r="J11" i="5"/>
  <c r="P16" i="5"/>
  <c r="M41" i="5"/>
  <c r="I23" i="6"/>
  <c r="O23" i="6"/>
  <c r="P42" i="6"/>
  <c r="M42" i="7"/>
  <c r="Q25" i="5"/>
  <c r="Q22" i="5"/>
  <c r="E28" i="5"/>
  <c r="E22" i="5" s="1"/>
  <c r="E9" i="5" s="1"/>
  <c r="K28" i="5"/>
  <c r="K22" i="5"/>
  <c r="Q28" i="5"/>
  <c r="F32" i="5"/>
  <c r="F22" i="5" s="1"/>
  <c r="F9" i="5" s="1"/>
  <c r="L32" i="5"/>
  <c r="L22" i="5"/>
  <c r="R32" i="5"/>
  <c r="R22" i="5"/>
  <c r="R9" i="5" s="1"/>
  <c r="F43" i="5"/>
  <c r="F41" i="5"/>
  <c r="L43" i="5"/>
  <c r="L41" i="5"/>
  <c r="R43" i="5"/>
  <c r="R41" i="5" s="1"/>
  <c r="C47" i="5"/>
  <c r="I47" i="5"/>
  <c r="O47" i="5"/>
  <c r="O41" i="5"/>
  <c r="D29" i="6"/>
  <c r="D23" i="6" s="1"/>
  <c r="K29" i="6"/>
  <c r="Q29" i="6"/>
  <c r="H47" i="6"/>
  <c r="N47" i="6"/>
  <c r="C41" i="5"/>
  <c r="E52" i="5"/>
  <c r="K52" i="5"/>
  <c r="Q52" i="5"/>
  <c r="D230" i="5"/>
  <c r="J230" i="5"/>
  <c r="P230" i="5"/>
  <c r="J23" i="6"/>
  <c r="J10" i="6"/>
  <c r="I38" i="6"/>
  <c r="O38" i="6"/>
  <c r="G42" i="6"/>
  <c r="V42" i="6"/>
  <c r="M188" i="7"/>
  <c r="M205" i="7" s="1"/>
  <c r="D240" i="5"/>
  <c r="J240" i="5"/>
  <c r="P240" i="5"/>
  <c r="D13" i="6"/>
  <c r="D12" i="6" s="1"/>
  <c r="D10" i="6" s="1"/>
  <c r="K13" i="6"/>
  <c r="K12" i="6"/>
  <c r="K10" i="6" s="1"/>
  <c r="Q13" i="6"/>
  <c r="Q12" i="6"/>
  <c r="Q10" i="6" s="1"/>
  <c r="K23" i="6"/>
  <c r="Q23" i="6"/>
  <c r="H44" i="6"/>
  <c r="H42" i="6" s="1"/>
  <c r="H10" i="6" s="1"/>
  <c r="N44" i="6"/>
  <c r="N42" i="6" s="1"/>
  <c r="M12" i="7"/>
  <c r="M10" i="7"/>
  <c r="L23" i="6"/>
  <c r="R23" i="6"/>
  <c r="I188" i="7"/>
  <c r="I205" i="7" s="1"/>
  <c r="X188" i="7"/>
  <c r="X205" i="7" s="1"/>
  <c r="O10" i="6"/>
  <c r="G10" i="7" l="1"/>
  <c r="K12" i="1"/>
  <c r="S10" i="1"/>
  <c r="N23" i="1"/>
  <c r="U10" i="6"/>
  <c r="D56" i="4"/>
  <c r="F10" i="7"/>
  <c r="T56" i="4"/>
  <c r="G12" i="1"/>
  <c r="Q12" i="1"/>
  <c r="K56" i="4"/>
  <c r="T10" i="1"/>
  <c r="E56" i="4"/>
  <c r="L56" i="4"/>
  <c r="O56" i="4"/>
  <c r="D17" i="1"/>
  <c r="D12" i="1" s="1"/>
  <c r="D10" i="1" s="1"/>
  <c r="Q29" i="1"/>
  <c r="Q23" i="1" s="1"/>
  <c r="G264" i="1"/>
  <c r="F46" i="4"/>
  <c r="F40" i="4" s="1"/>
  <c r="K51" i="4"/>
  <c r="N46" i="4"/>
  <c r="N40" i="4" s="1"/>
  <c r="N56" i="4" s="1"/>
  <c r="O21" i="4"/>
  <c r="S21" i="4"/>
  <c r="U40" i="4"/>
  <c r="S320" i="4"/>
  <c r="T320" i="4"/>
  <c r="O230" i="5"/>
  <c r="U12" i="1"/>
  <c r="U10" i="1" s="1"/>
  <c r="G42" i="1"/>
  <c r="S42" i="1"/>
  <c r="J42" i="1"/>
  <c r="J10" i="1" s="1"/>
  <c r="F11" i="4"/>
  <c r="F10" i="4" s="1"/>
  <c r="H46" i="4"/>
  <c r="H40" i="4" s="1"/>
  <c r="H56" i="4" s="1"/>
  <c r="U21" i="4"/>
  <c r="U56" i="4" s="1"/>
  <c r="M320" i="4"/>
  <c r="H42" i="1"/>
  <c r="H10" i="1" s="1"/>
  <c r="N44" i="1"/>
  <c r="N42" i="1" s="1"/>
  <c r="N10" i="1" s="1"/>
  <c r="E274" i="1"/>
  <c r="S56" i="4"/>
  <c r="E13" i="1"/>
  <c r="E12" i="1" s="1"/>
  <c r="E10" i="1" s="1"/>
  <c r="K17" i="1"/>
  <c r="P17" i="1"/>
  <c r="P12" i="1" s="1"/>
  <c r="P10" i="1" s="1"/>
  <c r="O33" i="1"/>
  <c r="O23" i="1" s="1"/>
  <c r="O10" i="1" s="1"/>
  <c r="J264" i="1"/>
  <c r="C274" i="1"/>
  <c r="I274" i="1"/>
  <c r="D42" i="4"/>
  <c r="D40" i="4" s="1"/>
  <c r="E51" i="4"/>
  <c r="M24" i="4"/>
  <c r="M21" i="4" s="1"/>
  <c r="M15" i="4"/>
  <c r="M10" i="4" s="1"/>
  <c r="O51" i="4"/>
  <c r="Q15" i="4"/>
  <c r="Q10" i="4" s="1"/>
  <c r="Q56" i="4" s="1"/>
  <c r="F320" i="4"/>
  <c r="O320" i="4"/>
  <c r="L17" i="1"/>
  <c r="L12" i="1" s="1"/>
  <c r="L10" i="1" s="1"/>
  <c r="E23" i="1"/>
  <c r="P23" i="1"/>
  <c r="K33" i="1"/>
  <c r="K23" i="1" s="1"/>
  <c r="D42" i="1"/>
  <c r="R53" i="1"/>
  <c r="R10" i="1" s="1"/>
  <c r="E264" i="1"/>
  <c r="J46" i="4"/>
  <c r="J40" i="4" s="1"/>
  <c r="J56" i="4" s="1"/>
  <c r="P12" i="5"/>
  <c r="P11" i="5" s="1"/>
  <c r="N41" i="5"/>
  <c r="N9" i="5" s="1"/>
  <c r="I230" i="5"/>
  <c r="F12" i="6"/>
  <c r="P33" i="6"/>
  <c r="P23" i="6" s="1"/>
  <c r="P10" i="6" s="1"/>
  <c r="K12" i="5"/>
  <c r="K11" i="5" s="1"/>
  <c r="K9" i="5" s="1"/>
  <c r="I22" i="5"/>
  <c r="I9" i="5" s="1"/>
  <c r="N52" i="5"/>
  <c r="C33" i="6"/>
  <c r="C23" i="6" s="1"/>
  <c r="C10" i="6" s="1"/>
  <c r="V38" i="6"/>
  <c r="I44" i="6"/>
  <c r="I42" i="6" s="1"/>
  <c r="Q12" i="7"/>
  <c r="Q23" i="7"/>
  <c r="L12" i="5"/>
  <c r="L11" i="5" s="1"/>
  <c r="L9" i="5" s="1"/>
  <c r="J22" i="5"/>
  <c r="J9" i="5" s="1"/>
  <c r="C32" i="5"/>
  <c r="C22" i="5" s="1"/>
  <c r="C9" i="5" s="1"/>
  <c r="P41" i="5"/>
  <c r="I43" i="5"/>
  <c r="I41" i="5" s="1"/>
  <c r="I52" i="5"/>
  <c r="E230" i="5"/>
  <c r="N12" i="6"/>
  <c r="N10" i="6" s="1"/>
  <c r="G12" i="6"/>
  <c r="G10" i="6" s="1"/>
  <c r="L12" i="6"/>
  <c r="L10" i="6" s="1"/>
  <c r="V26" i="6"/>
  <c r="V23" i="6" s="1"/>
  <c r="V10" i="6" s="1"/>
  <c r="R42" i="6"/>
  <c r="V23" i="7"/>
  <c r="V10" i="7" s="1"/>
  <c r="P205" i="7"/>
  <c r="V188" i="7"/>
  <c r="V205" i="7" s="1"/>
  <c r="R198" i="7"/>
  <c r="R205" i="7" s="1"/>
  <c r="G9" i="5"/>
  <c r="I32" i="5"/>
  <c r="N43" i="5"/>
  <c r="Q47" i="5"/>
  <c r="Q41" i="5" s="1"/>
  <c r="Q9" i="5" s="1"/>
  <c r="D52" i="5"/>
  <c r="D9" i="5" s="1"/>
  <c r="F33" i="6"/>
  <c r="F23" i="6" s="1"/>
  <c r="D218" i="6"/>
  <c r="Q218" i="6"/>
  <c r="S23" i="7"/>
  <c r="S10" i="7" s="1"/>
  <c r="S42" i="7"/>
  <c r="S205" i="7"/>
  <c r="N10" i="7"/>
  <c r="X23" i="7"/>
  <c r="X10" i="7" s="1"/>
  <c r="G22" i="5"/>
  <c r="O32" i="5"/>
  <c r="O22" i="5" s="1"/>
  <c r="O9" i="5" s="1"/>
  <c r="G230" i="5"/>
  <c r="I13" i="6"/>
  <c r="I12" i="6" s="1"/>
  <c r="I10" i="6" s="1"/>
  <c r="M12" i="6"/>
  <c r="M10" i="6" s="1"/>
  <c r="R12" i="6"/>
  <c r="R10" i="6" s="1"/>
  <c r="M26" i="6"/>
  <c r="M23" i="6" s="1"/>
  <c r="I42" i="7"/>
  <c r="I10" i="7" s="1"/>
  <c r="L188" i="7"/>
  <c r="L205" i="7" s="1"/>
  <c r="S52" i="7"/>
  <c r="V44" i="7"/>
  <c r="V42" i="7" s="1"/>
  <c r="U12" i="7"/>
  <c r="U10" i="7" s="1"/>
  <c r="Q198" i="7"/>
  <c r="Q205" i="7" s="1"/>
  <c r="T198" i="7"/>
  <c r="T205" i="7" s="1"/>
  <c r="W198" i="7"/>
  <c r="W205" i="7" s="1"/>
  <c r="Q10" i="7" l="1"/>
  <c r="P9" i="5"/>
  <c r="K10" i="1"/>
  <c r="M56" i="4"/>
  <c r="F10" i="6"/>
  <c r="Q10" i="1"/>
  <c r="G10" i="1"/>
  <c r="F56" i="4"/>
</calcChain>
</file>

<file path=xl/sharedStrings.xml><?xml version="1.0" encoding="utf-8"?>
<sst xmlns="http://schemas.openxmlformats.org/spreadsheetml/2006/main" count="1546" uniqueCount="432">
  <si>
    <t>Elezioni del Gran Consiglio: partecipazione e risultati (in valori assoluti), 1. aprile 2007</t>
  </si>
  <si>
    <t>Iscritti in</t>
  </si>
  <si>
    <t>Votanti</t>
  </si>
  <si>
    <t>Schede</t>
  </si>
  <si>
    <t>Partiti</t>
  </si>
  <si>
    <t>catalogo</t>
  </si>
  <si>
    <t xml:space="preserve">PPD + </t>
  </si>
  <si>
    <t>PdL e</t>
  </si>
  <si>
    <t>GUASTA-</t>
  </si>
  <si>
    <t>Bianche</t>
  </si>
  <si>
    <t>Nulle</t>
  </si>
  <si>
    <t>Valide</t>
  </si>
  <si>
    <t>PLRT</t>
  </si>
  <si>
    <t>GenGiova</t>
  </si>
  <si>
    <t>PS</t>
  </si>
  <si>
    <t>LEGA</t>
  </si>
  <si>
    <t>UDC</t>
  </si>
  <si>
    <t>VERDI</t>
  </si>
  <si>
    <t>GiovProgr</t>
  </si>
  <si>
    <t>MPS</t>
  </si>
  <si>
    <t>FESTE</t>
  </si>
  <si>
    <t>UDF</t>
  </si>
  <si>
    <t>TiPul</t>
  </si>
  <si>
    <t>BastaDiv</t>
  </si>
  <si>
    <t>LibNaz</t>
  </si>
  <si>
    <t>SSI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</si>
  <si>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</si>
  <si>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</si>
  <si>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</si>
  <si>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</si>
  <si>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</si>
  <si>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</si>
  <si>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</si>
  <si>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</si>
  <si>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</si>
  <si>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</si>
  <si>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</si>
  <si>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</si>
  <si>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</si>
  <si>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</si>
  <si>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</si>
  <si>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</si>
  <si>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</si>
  <si>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</si>
  <si>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</si>
  <si>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</si>
  <si>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</si>
  <si>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</si>
  <si>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</si>
  <si>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</si>
  <si>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</si>
  <si>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</si>
  <si>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</si>
  <si>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</si>
  <si>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</si>
  <si>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</si>
  <si>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</si>
  <si>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</si>
  <si>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</si>
  <si>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</si>
  <si>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</si>
  <si>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</si>
  <si>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</si>
  <si>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</si>
  <si>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</si>
  <si>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</si>
  <si>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</si>
  <si>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</si>
  <si>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</si>
  <si>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</si>
  <si>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</si>
  <si>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</si>
  <si>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</si>
  <si>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</si>
  <si>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</si>
  <si>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</si>
  <si>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</si>
  <si>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</si>
  <si>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</si>
  <si>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</si>
  <si>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</si>
  <si>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</si>
  <si>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</si>
  <si>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</si>
  <si>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</si>
  <si>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</si>
  <si>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</si>
  <si>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</si>
  <si>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</si>
  <si>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</si>
  <si>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5266 Stabio</t>
  </si>
  <si>
    <t>5267 Tremona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</si>
  <si>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</si>
  <si>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</si>
  <si>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</si>
  <si>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</si>
  <si>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</si>
  <si>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</si>
  <si>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</si>
  <si>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</si>
  <si>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</si>
  <si>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</si>
  <si>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</si>
  <si>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</si>
  <si>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</si>
  <si>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</si>
  <si>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</si>
  <si>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</si>
  <si>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</si>
  <si>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</si>
  <si>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</si>
  <si>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</si>
  <si>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</si>
  <si>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</si>
  <si>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5168 Carabbia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</si>
  <si>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</si>
  <si>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</si>
  <si>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</si>
  <si>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</si>
  <si>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</si>
  <si>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</si>
  <si>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</si>
  <si>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5177 Corticiasca</t>
  </si>
  <si>
    <t>5178 Croglio</t>
  </si>
  <si>
    <t>5180 Cureglia</t>
  </si>
  <si>
    <t>5181 Curio</t>
  </si>
  <si>
    <t>5186 Grancia</t>
  </si>
  <si>
    <t>5187 Gravesano</t>
  </si>
  <si>
    <t>5188 Iseo</t>
  </si>
  <si>
    <t>5189 Lamone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</si>
  <si>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</si>
  <si>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</si>
  <si>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</si>
  <si>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</si>
  <si>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</si>
  <si>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</si>
  <si>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</si>
  <si>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</si>
  <si>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</si>
  <si>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</si>
  <si>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</si>
  <si>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</si>
  <si>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</si>
  <si>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</si>
  <si>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</si>
  <si>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</si>
  <si>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</si>
  <si>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</si>
  <si>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</si>
  <si>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</si>
  <si>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</si>
  <si>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</si>
  <si>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</si>
  <si>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</si>
  <si>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</si>
  <si>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</si>
  <si>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</si>
  <si>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</si>
  <si>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</si>
  <si>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</si>
  <si>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</si>
  <si>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</si>
  <si>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</si>
  <si>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5235 Villa Luganese</t>
  </si>
  <si>
    <t>Distretto di Locarno</t>
  </si>
  <si>
    <t>5091 Ascona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</si>
  <si>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</si>
  <si>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</si>
  <si>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</si>
  <si>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</si>
  <si>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</si>
  <si>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</si>
  <si>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</si>
  <si>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</si>
  <si>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</si>
  <si>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</si>
  <si>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</si>
  <si>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</si>
  <si>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</si>
  <si>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</si>
  <si>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</si>
  <si>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</si>
  <si>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</si>
  <si>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</si>
  <si>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</si>
  <si>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</si>
  <si>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</si>
  <si>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</si>
  <si>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</si>
  <si>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</si>
  <si>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</si>
  <si>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</si>
  <si>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</si>
  <si>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</si>
  <si>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</si>
  <si>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</si>
  <si>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</si>
  <si>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</si>
  <si>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</si>
  <si>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</si>
  <si>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</si>
  <si>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</si>
  <si>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</si>
  <si>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</si>
  <si>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</si>
  <si>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</si>
  <si>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5302 Avegno</t>
  </si>
  <si>
    <t>5304 Bosco/Gurin</t>
  </si>
  <si>
    <t>5307 Campo (Vallemaggia)</t>
  </si>
  <si>
    <t>5309 Cerentino</t>
  </si>
  <si>
    <t>5310 Cevio</t>
  </si>
  <si>
    <t>5314 Gordevio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</si>
  <si>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</si>
  <si>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</si>
  <si>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</si>
  <si>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</si>
  <si>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</si>
  <si>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</si>
  <si>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</si>
  <si>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</si>
  <si>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</si>
  <si>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</si>
  <si>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</si>
  <si>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</si>
  <si>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</si>
  <si>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</si>
  <si>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</si>
  <si>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</si>
  <si>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</si>
  <si>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</si>
  <si>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</si>
  <si>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</si>
  <si>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</si>
  <si>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</si>
  <si>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</si>
  <si>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</si>
  <si>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</si>
  <si>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</si>
  <si>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</si>
  <si>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</si>
  <si>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</si>
  <si>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</si>
  <si>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</si>
  <si>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</si>
  <si>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</si>
  <si>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</si>
  <si>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</si>
  <si>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</si>
  <si>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</si>
  <si>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</si>
  <si>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</si>
  <si>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</si>
  <si>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</si>
  <si>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</si>
  <si>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</si>
  <si>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</si>
  <si>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</si>
  <si>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</si>
  <si>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</si>
  <si>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</si>
  <si>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</si>
  <si>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</si>
  <si>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</si>
  <si>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</si>
  <si>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</si>
  <si>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</si>
  <si>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</si>
  <si>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</si>
  <si>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</si>
  <si>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</si>
  <si>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</si>
  <si>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</si>
  <si>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</si>
  <si>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</si>
  <si>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</si>
  <si>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</si>
  <si>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</si>
  <si>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190 (22.10.2006 - 19.04.2008).</t>
  </si>
  <si>
    <t>Fonte: "Foglio Ufficiale della Repubblica e Cantone del Ticino", Cancelleria dello Stato, Bellinzona</t>
  </si>
  <si>
    <t>Ustat, ultima modifica: 27.11.2008</t>
  </si>
  <si>
    <t>Elezioni del Gran Consiglio, partecipazione e risultati (in numeri assoluti), 6 aprile 2003</t>
  </si>
  <si>
    <t>Iscritti</t>
  </si>
  <si>
    <t>PPD</t>
  </si>
  <si>
    <t>PLST</t>
  </si>
  <si>
    <t>PdL</t>
  </si>
  <si>
    <t>Fdl</t>
  </si>
  <si>
    <t>PNS</t>
  </si>
  <si>
    <t>ONDA</t>
  </si>
  <si>
    <t>Cantone</t>
  </si>
  <si>
    <t>5248 Casima</t>
  </si>
  <si>
    <t>5256 Monte</t>
  </si>
  <si>
    <t>5265 Salorino</t>
  </si>
  <si>
    <t>5142 Agra</t>
  </si>
  <si>
    <t>5145 Arosio</t>
  </si>
  <si>
    <t>5156 Bosco Luganese</t>
  </si>
  <si>
    <t>5158 Breganzona</t>
  </si>
  <si>
    <t>5159 Breno</t>
  </si>
  <si>
    <t>5175 Cimo</t>
  </si>
  <si>
    <t>5179 Cureggia</t>
  </si>
  <si>
    <t>5182 Davesco-Soragno</t>
  </si>
  <si>
    <t>5183 Fescoggia</t>
  </si>
  <si>
    <t>5184 Gandria</t>
  </si>
  <si>
    <t>5185 Gentilino</t>
  </si>
  <si>
    <t>5201 Montagnola</t>
  </si>
  <si>
    <t>5204 Mugena</t>
  </si>
  <si>
    <t>5209 Pambio-Noranco</t>
  </si>
  <si>
    <t>5211 Pazzallo</t>
  </si>
  <si>
    <t>5215 Pregassona</t>
  </si>
  <si>
    <t>5232 Vezio</t>
  </si>
  <si>
    <t>5234 Viganello</t>
  </si>
  <si>
    <t>5301 Aurigeno</t>
  </si>
  <si>
    <t>5303 Bignasco</t>
  </si>
  <si>
    <t>5305 Broglio</t>
  </si>
  <si>
    <t>5306 Brontallo</t>
  </si>
  <si>
    <t>5308 Cavergno</t>
  </si>
  <si>
    <t>5311 Coglio</t>
  </si>
  <si>
    <t>5312 Fusio</t>
  </si>
  <si>
    <t>5313 Giumaglio</t>
  </si>
  <si>
    <t>5316 Lodano</t>
  </si>
  <si>
    <t>5318 Menzonio</t>
  </si>
  <si>
    <t>5319 Moghegno</t>
  </si>
  <si>
    <t>5320 Peccia</t>
  </si>
  <si>
    <t>5321 Prato-Sornico</t>
  </si>
  <si>
    <t>5322 Someo</t>
  </si>
  <si>
    <t>5016 Robasacco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</si>
  <si>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</si>
  <si>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</si>
  <si>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</si>
  <si>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</si>
  <si>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</si>
  <si>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</si>
  <si>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</si>
  <si>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</si>
  <si>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</si>
  <si>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5042 Marolta</t>
  </si>
  <si>
    <t>5043 Olivone</t>
  </si>
  <si>
    <t>5044 Ponto Valentino</t>
  </si>
  <si>
    <t>5045 Prugiasco</t>
  </si>
  <si>
    <t>5047 Torre</t>
  </si>
  <si>
    <t>5065 Calonico</t>
  </si>
  <si>
    <t>5069 Chiggiogna</t>
  </si>
  <si>
    <t>5080 Rossura</t>
  </si>
  <si>
    <t>Riepilogo per distretti</t>
  </si>
  <si>
    <t>Totale agglomerati</t>
  </si>
  <si>
    <t>Avvertenza: fa stato la situazione dei comuni nel 2003 (238 comuni).</t>
  </si>
  <si>
    <t>Ustat, ultima modifica: 20.12.2004</t>
  </si>
  <si>
    <t>T_170203_020</t>
  </si>
  <si>
    <t>T_170203_020_20041220</t>
  </si>
  <si>
    <t>Elezioni del Gran Consiglio: partecipazione e risultati (in valori assoluti), 10 aprile 2011</t>
  </si>
  <si>
    <t>UDC-UDF</t>
  </si>
  <si>
    <t>MPS-PC</t>
  </si>
  <si>
    <t>Mont. Viva</t>
  </si>
  <si>
    <t>Forza Civ.</t>
  </si>
  <si>
    <t>Idea-Lista</t>
  </si>
  <si>
    <t>5269 Breggia</t>
  </si>
  <si>
    <t>5238 Monteceneri</t>
  </si>
  <si>
    <t>5397 Centovalli</t>
  </si>
  <si>
    <t>5138 Cugnasco-Gerra</t>
  </si>
  <si>
    <t>5398 Gambarogno</t>
  </si>
  <si>
    <t>5324 Avegno Gordevio</t>
  </si>
  <si>
    <t>Avvertenza: stato dei comuni politici: 157 (dal 21.11.2010).</t>
  </si>
  <si>
    <t>Ustat, ultima modifica: 31.08.2011</t>
  </si>
  <si>
    <t>di cui per corrispon-denza in %</t>
  </si>
  <si>
    <t>Lega dei ticinesi</t>
  </si>
  <si>
    <t>Partito liberale radicale ticinese</t>
  </si>
  <si>
    <t>Movimento per il socialismo - Partito comunista</t>
  </si>
  <si>
    <t>Partito socialista</t>
  </si>
  <si>
    <t>I Verdi del Ticino</t>
  </si>
  <si>
    <t>Lega Sud</t>
  </si>
  <si>
    <t>MontagnaViva</t>
  </si>
  <si>
    <t>Partito popolare democratico + Generazione Giovani</t>
  </si>
  <si>
    <t>Verdi liberali</t>
  </si>
  <si>
    <t>La Destra (UDC-UDF-AL)</t>
  </si>
  <si>
    <t>Schede senza intestazione</t>
  </si>
  <si>
    <t>Regione Locarnese e Vallemaggia</t>
  </si>
  <si>
    <t>Sub-Regione Vallemaggia</t>
  </si>
  <si>
    <t>Compr. Fondo Vallemaggia</t>
  </si>
  <si>
    <t>5396 Terre di Pedemonte</t>
  </si>
  <si>
    <t>5050 Serravalle</t>
  </si>
  <si>
    <t>Avvertenza: stato dei comuni politici: 135 (dal 14.04.2013).</t>
  </si>
  <si>
    <t>Fonte: Cancelleria dello Stato, Bellinzona</t>
  </si>
  <si>
    <t>T_170203_010</t>
  </si>
  <si>
    <t>Elezioni del Gran Consiglio: partecipazione e risultati (in valori assoluti), 19 aprile 2015</t>
  </si>
  <si>
    <t>La Noce</t>
  </si>
  <si>
    <t>Fronte degli Indignati</t>
  </si>
  <si>
    <t>Partito Operaio e Popolare</t>
  </si>
  <si>
    <t>Ustat, ultima modifica: 10.06.2015</t>
  </si>
  <si>
    <t>Senza intestazione</t>
  </si>
  <si>
    <t>5287 Riviera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</si>
  <si>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</si>
  <si>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</si>
  <si>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</si>
  <si>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</si>
  <si>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</si>
  <si>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</si>
  <si>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</si>
  <si>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Avvertenza: stato dei comuni politici: 115 (dal 02.04.2017).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</si>
  <si>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del 2012.</t>
    </r>
  </si>
  <si>
    <t>Elezioni del Gran Consiglio: partecipazione e risultati (in valori assoluti), 7 aprile 2019</t>
  </si>
  <si>
    <t>…</t>
  </si>
  <si>
    <t>Più Donne</t>
  </si>
  <si>
    <t>Montagna Viva</t>
  </si>
  <si>
    <t>PS-GISO</t>
  </si>
  <si>
    <t>PLR</t>
  </si>
  <si>
    <t>Verdi Liberali</t>
  </si>
  <si>
    <t>Per un Cantone rispettoso dei (suoi) minori</t>
  </si>
  <si>
    <t>PPD+GG</t>
  </si>
  <si>
    <t>PC</t>
  </si>
  <si>
    <t>Lega Verde</t>
  </si>
  <si>
    <t>Movimento Il Torchio</t>
  </si>
  <si>
    <t>Partito Evangelico</t>
  </si>
  <si>
    <t>Spazio ai Giovani</t>
  </si>
  <si>
    <t>Ustat, ultima modifica: 28.05.2019</t>
  </si>
  <si>
    <t>MPS-Indipendenti</t>
  </si>
  <si>
    <t>PVL e GVL</t>
  </si>
  <si>
    <t>PC-POP</t>
  </si>
  <si>
    <t>Avanti con Ticino &amp; Lavoro</t>
  </si>
  <si>
    <t>Il Centro + Giovani del Centro</t>
  </si>
  <si>
    <t>HelvEthica Ticino</t>
  </si>
  <si>
    <t>5239 Tresa</t>
  </si>
  <si>
    <t>5240 Val Mara</t>
  </si>
  <si>
    <t>5399 Verzasca</t>
  </si>
  <si>
    <t>Avvertenza: stato dei comuni politici: 106 (dal 10.04.2022).</t>
  </si>
  <si>
    <t>Elezioni del Gran Consiglio: partecipazione e risultati (in valori assoluti), 2 aprile 2023</t>
  </si>
  <si>
    <t>Partito Socialista, Gioventù Socialista e Forum Alternativo</t>
  </si>
  <si>
    <t>Lega dei Ticinesi</t>
  </si>
  <si>
    <t>Verdi del Ticino</t>
  </si>
  <si>
    <t>DIGNITÀ ai PENSIONATI</t>
  </si>
  <si>
    <t>Movimento MontagnaViva</t>
  </si>
  <si>
    <t>Ustat, ultima modifica: 23.10.2023</t>
  </si>
  <si>
    <t>Partecipazione in %</t>
  </si>
  <si>
    <t>Scheda senza intestazione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</si>
</sst>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;\(#,##0\)"/>
    <numFmt numFmtId="165" formatCode="#,##0.0"/>
    <numFmt numFmtId="166" formatCode="0.0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sz val="6"/>
      <name val="Arial"/>
      <family val="2"/>
    </font>
    <font>
      <sz val="1"/>
      <name val="Arial"/>
      <family val="2"/>
    </font>
    <font>
      <vertAlign val="superscript"/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9"/>
      <color indexed="14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"/>
      <color indexed="8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/>
    <xf numFmtId="164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 wrapText="1"/>
    </xf>
    <xf numFmtId="0" fontId="9" fillId="0" borderId="0" xfId="0" applyFont="1" applyFill="1"/>
    <xf numFmtId="3" fontId="10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/>
    <xf numFmtId="3" fontId="10" fillId="0" borderId="3" xfId="0" applyNumberFormat="1" applyFont="1" applyFill="1" applyBorder="1" applyAlignment="1">
      <alignment horizontal="right"/>
    </xf>
    <xf numFmtId="0" fontId="10" fillId="0" borderId="0" xfId="0" applyFont="1" applyFill="1"/>
    <xf numFmtId="3" fontId="10" fillId="0" borderId="5" xfId="0" applyNumberFormat="1" applyFont="1" applyFill="1" applyBorder="1" applyAlignment="1">
      <alignment horizontal="right"/>
    </xf>
    <xf numFmtId="0" fontId="11" fillId="0" borderId="0" xfId="0" applyFont="1" applyFill="1"/>
    <xf numFmtId="3" fontId="11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1" fillId="0" borderId="5" xfId="0" applyNumberFormat="1" applyFont="1" applyFill="1" applyBorder="1" applyAlignment="1"/>
    <xf numFmtId="3" fontId="10" fillId="0" borderId="3" xfId="0" applyNumberFormat="1" applyFont="1" applyFill="1" applyBorder="1" applyAlignment="1"/>
    <xf numFmtId="3" fontId="11" fillId="0" borderId="3" xfId="0" applyNumberFormat="1" applyFont="1" applyFill="1" applyBorder="1" applyAlignment="1"/>
    <xf numFmtId="3" fontId="11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/>
    <xf numFmtId="3" fontId="11" fillId="0" borderId="0" xfId="0" applyNumberFormat="1" applyFont="1" applyFill="1" applyBorder="1" applyAlignment="1"/>
    <xf numFmtId="3" fontId="11" fillId="0" borderId="3" xfId="0" applyNumberFormat="1" applyFont="1" applyFill="1" applyBorder="1" applyAlignment="1">
      <alignment horizontal="left"/>
    </xf>
    <xf numFmtId="164" fontId="11" fillId="0" borderId="3" xfId="0" applyNumberFormat="1" applyFont="1" applyFill="1" applyBorder="1" applyAlignment="1"/>
    <xf numFmtId="0" fontId="11" fillId="0" borderId="5" xfId="0" applyFont="1" applyFill="1" applyBorder="1" applyAlignment="1">
      <alignment horizontal="right"/>
    </xf>
    <xf numFmtId="0" fontId="12" fillId="0" borderId="0" xfId="0" applyFont="1" applyFill="1"/>
    <xf numFmtId="49" fontId="13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7" fillId="0" borderId="0" xfId="0" applyFont="1" applyFill="1"/>
    <xf numFmtId="0" fontId="0" fillId="0" borderId="0" xfId="0" applyFill="1"/>
    <xf numFmtId="0" fontId="5" fillId="0" borderId="0" xfId="0" applyFont="1" applyFill="1" applyBorder="1"/>
    <xf numFmtId="164" fontId="3" fillId="0" borderId="4" xfId="0" applyNumberFormat="1" applyFont="1" applyFill="1" applyBorder="1"/>
    <xf numFmtId="164" fontId="3" fillId="0" borderId="1" xfId="0" applyNumberFormat="1" applyFont="1" applyBorder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2" xfId="0" applyNumberFormat="1" applyFont="1" applyBorder="1" applyAlignment="1">
      <alignment horizontal="left"/>
    </xf>
    <xf numFmtId="0" fontId="4" fillId="0" borderId="0" xfId="0" applyFont="1" applyFill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64" fontId="18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164" fontId="11" fillId="0" borderId="5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/>
    <xf numFmtId="164" fontId="11" fillId="0" borderId="5" xfId="0" applyNumberFormat="1" applyFont="1" applyFill="1" applyBorder="1" applyAlignment="1"/>
    <xf numFmtId="3" fontId="11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left"/>
    </xf>
    <xf numFmtId="3" fontId="11" fillId="0" borderId="5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4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4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6" fillId="0" borderId="0" xfId="0" applyFont="1" applyFill="1"/>
    <xf numFmtId="0" fontId="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164" fontId="4" fillId="0" borderId="3" xfId="0" applyNumberFormat="1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49" fontId="4" fillId="0" borderId="0" xfId="0" applyNumberFormat="1" applyFont="1" applyFill="1"/>
    <xf numFmtId="0" fontId="6" fillId="0" borderId="4" xfId="0" applyFont="1" applyBorder="1"/>
    <xf numFmtId="0" fontId="6" fillId="0" borderId="0" xfId="0" applyFont="1" applyBorder="1"/>
    <xf numFmtId="0" fontId="4" fillId="0" borderId="0" xfId="2" applyFont="1" applyFill="1" applyAlignment="1">
      <alignment horizontal="left"/>
    </xf>
    <xf numFmtId="3" fontId="3" fillId="0" borderId="0" xfId="2" applyNumberFormat="1" applyFont="1" applyFill="1" applyAlignment="1">
      <alignment horizontal="left"/>
    </xf>
    <xf numFmtId="164" fontId="4" fillId="0" borderId="3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right" vertical="top"/>
    </xf>
    <xf numFmtId="165" fontId="10" fillId="0" borderId="4" xfId="0" applyNumberFormat="1" applyFont="1" applyFill="1" applyBorder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0" applyFont="1"/>
    <xf numFmtId="3" fontId="11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right"/>
    </xf>
    <xf numFmtId="0" fontId="28" fillId="0" borderId="3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49" fontId="11" fillId="0" borderId="0" xfId="0" applyNumberFormat="1" applyFont="1" applyFill="1" applyAlignment="1">
      <alignment horizontal="left"/>
    </xf>
    <xf numFmtId="0" fontId="2" fillId="0" borderId="0" xfId="1" applyAlignment="1"/>
    <xf numFmtId="0" fontId="2" fillId="0" borderId="0" xfId="1" applyNumberFormat="1" applyFont="1" applyFill="1" applyBorder="1" applyAlignment="1" applyProtection="1"/>
    <xf numFmtId="0" fontId="25" fillId="0" borderId="0" xfId="1" applyFont="1" applyFill="1" applyBorder="1" applyAlignment="1"/>
    <xf numFmtId="0" fontId="22" fillId="0" borderId="0" xfId="1" applyNumberFormat="1" applyFont="1" applyFill="1" applyBorder="1" applyAlignment="1" applyProtection="1"/>
    <xf numFmtId="0" fontId="25" fillId="0" borderId="3" xfId="1" applyFont="1" applyFill="1" applyBorder="1" applyAlignment="1"/>
    <xf numFmtId="0" fontId="2" fillId="0" borderId="3" xfId="1" applyBorder="1" applyAlignment="1"/>
    <xf numFmtId="0" fontId="3" fillId="0" borderId="1" xfId="1" applyFont="1" applyFill="1" applyBorder="1"/>
    <xf numFmtId="0" fontId="6" fillId="0" borderId="4" xfId="1" applyFont="1" applyBorder="1"/>
    <xf numFmtId="0" fontId="3" fillId="0" borderId="0" xfId="3" applyFont="1" applyFill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2" xfId="1" applyFont="1" applyFill="1" applyBorder="1"/>
    <xf numFmtId="0" fontId="6" fillId="0" borderId="0" xfId="1" applyFont="1" applyBorder="1"/>
    <xf numFmtId="3" fontId="3" fillId="0" borderId="0" xfId="3" applyNumberFormat="1" applyFont="1" applyFill="1" applyAlignment="1">
      <alignment horizontal="left"/>
    </xf>
    <xf numFmtId="164" fontId="4" fillId="0" borderId="3" xfId="1" applyNumberFormat="1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right" vertical="top"/>
    </xf>
    <xf numFmtId="3" fontId="10" fillId="0" borderId="0" xfId="1" applyNumberFormat="1" applyFont="1" applyFill="1" applyBorder="1" applyAlignment="1">
      <alignment horizontal="right"/>
    </xf>
    <xf numFmtId="3" fontId="10" fillId="0" borderId="4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164" fontId="10" fillId="0" borderId="3" xfId="1" applyNumberFormat="1" applyFont="1" applyFill="1" applyBorder="1" applyAlignment="1"/>
    <xf numFmtId="3" fontId="10" fillId="0" borderId="3" xfId="1" applyNumberFormat="1" applyFont="1" applyFill="1" applyBorder="1" applyAlignment="1">
      <alignment horizontal="right"/>
    </xf>
    <xf numFmtId="3" fontId="10" fillId="0" borderId="5" xfId="1" applyNumberFormat="1" applyFont="1" applyFill="1" applyBorder="1" applyAlignment="1">
      <alignment horizontal="right"/>
    </xf>
    <xf numFmtId="0" fontId="10" fillId="0" borderId="0" xfId="1" applyFont="1" applyFill="1" applyBorder="1"/>
    <xf numFmtId="3" fontId="11" fillId="0" borderId="5" xfId="1" applyNumberFormat="1" applyFont="1" applyFill="1" applyBorder="1" applyAlignment="1">
      <alignment horizontal="right"/>
    </xf>
    <xf numFmtId="0" fontId="11" fillId="0" borderId="0" xfId="1" applyFont="1" applyFill="1" applyBorder="1"/>
    <xf numFmtId="3" fontId="10" fillId="0" borderId="0" xfId="1" applyNumberFormat="1" applyFont="1" applyFill="1" applyBorder="1" applyAlignment="1"/>
    <xf numFmtId="3" fontId="11" fillId="0" borderId="5" xfId="1" applyNumberFormat="1" applyFont="1" applyFill="1" applyBorder="1" applyAlignment="1"/>
    <xf numFmtId="3" fontId="11" fillId="0" borderId="3" xfId="1" applyNumberFormat="1" applyFont="1" applyFill="1" applyBorder="1" applyAlignment="1"/>
    <xf numFmtId="3" fontId="10" fillId="0" borderId="3" xfId="1" applyNumberFormat="1" applyFont="1" applyFill="1" applyBorder="1" applyAlignment="1"/>
    <xf numFmtId="3" fontId="11" fillId="0" borderId="0" xfId="1" applyNumberFormat="1" applyFont="1" applyFill="1" applyBorder="1" applyAlignment="1">
      <alignment horizontal="left"/>
    </xf>
    <xf numFmtId="3" fontId="11" fillId="0" borderId="4" xfId="1" applyNumberFormat="1" applyFont="1" applyFill="1" applyBorder="1" applyAlignment="1">
      <alignment horizontal="right"/>
    </xf>
    <xf numFmtId="3" fontId="10" fillId="0" borderId="4" xfId="1" applyNumberFormat="1" applyFont="1" applyFill="1" applyBorder="1" applyAlignment="1"/>
    <xf numFmtId="3" fontId="11" fillId="0" borderId="0" xfId="1" applyNumberFormat="1" applyFont="1" applyFill="1" applyBorder="1" applyAlignment="1"/>
    <xf numFmtId="3" fontId="11" fillId="0" borderId="3" xfId="1" applyNumberFormat="1" applyFont="1" applyFill="1" applyBorder="1" applyAlignment="1">
      <alignment horizontal="left"/>
    </xf>
    <xf numFmtId="3" fontId="11" fillId="0" borderId="3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left"/>
    </xf>
    <xf numFmtId="0" fontId="16" fillId="0" borderId="0" xfId="1" applyFont="1" applyFill="1" applyBorder="1"/>
    <xf numFmtId="0" fontId="11" fillId="0" borderId="0" xfId="1" applyFont="1" applyFill="1" applyBorder="1" applyAlignment="1">
      <alignment horizontal="left"/>
    </xf>
    <xf numFmtId="0" fontId="17" fillId="0" borderId="0" xfId="1" applyFont="1" applyFill="1" applyBorder="1"/>
    <xf numFmtId="0" fontId="11" fillId="0" borderId="0" xfId="1" applyFont="1" applyFill="1"/>
    <xf numFmtId="49" fontId="11" fillId="0" borderId="0" xfId="1" applyNumberFormat="1" applyFont="1" applyFill="1" applyAlignment="1">
      <alignment horizontal="left"/>
    </xf>
    <xf numFmtId="49" fontId="17" fillId="0" borderId="0" xfId="1" applyNumberFormat="1" applyFont="1" applyFill="1" applyAlignment="1">
      <alignment horizontal="left"/>
    </xf>
    <xf numFmtId="0" fontId="10" fillId="0" borderId="0" xfId="1" applyFont="1" applyFill="1"/>
    <xf numFmtId="0" fontId="12" fillId="0" borderId="0" xfId="1" applyFont="1" applyFill="1"/>
    <xf numFmtId="0" fontId="17" fillId="0" borderId="0" xfId="1" applyFont="1" applyFill="1"/>
    <xf numFmtId="0" fontId="4" fillId="0" borderId="0" xfId="1" applyFont="1" applyFill="1" applyBorder="1"/>
    <xf numFmtId="49" fontId="4" fillId="0" borderId="0" xfId="1" applyNumberFormat="1" applyFont="1" applyFill="1" applyBorder="1"/>
    <xf numFmtId="0" fontId="11" fillId="0" borderId="0" xfId="1" applyFont="1" applyAlignment="1"/>
    <xf numFmtId="0" fontId="11" fillId="0" borderId="0" xfId="1" applyFont="1" applyFill="1" applyAlignment="1"/>
    <xf numFmtId="0" fontId="10" fillId="0" borderId="0" xfId="1" applyFont="1" applyFill="1" applyAlignment="1"/>
    <xf numFmtId="0" fontId="11" fillId="0" borderId="0" xfId="1" applyFont="1" applyFill="1" applyBorder="1" applyAlignment="1"/>
    <xf numFmtId="0" fontId="6" fillId="0" borderId="0" xfId="0" applyFont="1" applyFill="1" applyAlignment="1">
      <alignment wrapText="1"/>
    </xf>
    <xf numFmtId="0" fontId="6" fillId="0" borderId="0" xfId="1" applyFont="1" applyAlignment="1"/>
    <xf numFmtId="0" fontId="3" fillId="0" borderId="0" xfId="3" applyFont="1" applyFill="1" applyBorder="1" applyAlignment="1">
      <alignment wrapText="1"/>
    </xf>
    <xf numFmtId="0" fontId="2" fillId="0" borderId="0" xfId="1" applyAlignment="1">
      <alignment wrapText="1"/>
    </xf>
    <xf numFmtId="166" fontId="11" fillId="0" borderId="0" xfId="1" applyNumberFormat="1" applyFont="1" applyFill="1" applyBorder="1" applyAlignment="1">
      <alignment horizontal="left"/>
    </xf>
    <xf numFmtId="166" fontId="6" fillId="0" borderId="0" xfId="1" applyNumberFormat="1" applyFont="1" applyAlignment="1"/>
    <xf numFmtId="166" fontId="2" fillId="0" borderId="0" xfId="1" applyNumberFormat="1" applyAlignment="1"/>
    <xf numFmtId="166" fontId="2" fillId="0" borderId="3" xfId="1" applyNumberFormat="1" applyBorder="1" applyAlignment="1"/>
    <xf numFmtId="166" fontId="6" fillId="0" borderId="4" xfId="1" applyNumberFormat="1" applyFont="1" applyBorder="1"/>
    <xf numFmtId="166" fontId="6" fillId="0" borderId="0" xfId="1" applyNumberFormat="1" applyFont="1" applyBorder="1"/>
    <xf numFmtId="166" fontId="3" fillId="0" borderId="0" xfId="3" applyNumberFormat="1" applyFont="1" applyFill="1" applyBorder="1" applyAlignment="1">
      <alignment wrapText="1"/>
    </xf>
    <xf numFmtId="166" fontId="4" fillId="0" borderId="0" xfId="3" applyNumberFormat="1" applyFont="1" applyFill="1" applyAlignment="1">
      <alignment horizontal="left"/>
    </xf>
    <xf numFmtId="166" fontId="10" fillId="0" borderId="3" xfId="1" applyNumberFormat="1" applyFont="1" applyFill="1" applyBorder="1" applyAlignment="1">
      <alignment horizontal="right"/>
    </xf>
    <xf numFmtId="166" fontId="10" fillId="0" borderId="5" xfId="1" applyNumberFormat="1" applyFont="1" applyFill="1" applyBorder="1" applyAlignment="1">
      <alignment horizontal="right"/>
    </xf>
    <xf numFmtId="166" fontId="11" fillId="0" borderId="5" xfId="1" applyNumberFormat="1" applyFont="1" applyFill="1" applyBorder="1" applyAlignment="1">
      <alignment horizontal="right"/>
    </xf>
    <xf numFmtId="166" fontId="11" fillId="0" borderId="4" xfId="1" applyNumberFormat="1" applyFont="1" applyFill="1" applyBorder="1" applyAlignment="1">
      <alignment horizontal="right"/>
    </xf>
    <xf numFmtId="166" fontId="10" fillId="0" borderId="3" xfId="1" applyNumberFormat="1" applyFont="1" applyFill="1" applyBorder="1" applyAlignment="1"/>
    <xf numFmtId="166" fontId="11" fillId="0" borderId="3" xfId="1" applyNumberFormat="1" applyFont="1" applyFill="1" applyBorder="1" applyAlignment="1"/>
    <xf numFmtId="166" fontId="11" fillId="0" borderId="3" xfId="1" applyNumberFormat="1" applyFont="1" applyFill="1" applyBorder="1" applyAlignment="1">
      <alignment horizontal="right"/>
    </xf>
    <xf numFmtId="166" fontId="11" fillId="0" borderId="0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/>
    </xf>
    <xf numFmtId="166" fontId="16" fillId="0" borderId="0" xfId="1" applyNumberFormat="1" applyFont="1" applyFill="1" applyBorder="1"/>
    <xf numFmtId="166" fontId="11" fillId="0" borderId="0" xfId="1" applyNumberFormat="1" applyFont="1" applyAlignment="1"/>
    <xf numFmtId="166" fontId="10" fillId="0" borderId="0" xfId="1" applyNumberFormat="1" applyFont="1" applyFill="1" applyAlignment="1"/>
    <xf numFmtId="166" fontId="11" fillId="0" borderId="0" xfId="1" applyNumberFormat="1" applyFont="1" applyFill="1" applyAlignment="1"/>
    <xf numFmtId="166" fontId="4" fillId="0" borderId="0" xfId="1" applyNumberFormat="1" applyFont="1" applyFill="1" applyBorder="1"/>
    <xf numFmtId="0" fontId="4" fillId="0" borderId="3" xfId="1" applyFont="1" applyFill="1" applyBorder="1" applyAlignment="1">
      <alignment horizontal="right"/>
    </xf>
    <xf numFmtId="166" fontId="28" fillId="0" borderId="3" xfId="1" applyNumberFormat="1" applyFont="1" applyFill="1" applyBorder="1" applyAlignment="1">
      <alignment horizontal="right" wrapText="1"/>
    </xf>
    <xf numFmtId="0" fontId="4" fillId="0" borderId="0" xfId="1" applyFont="1" applyFill="1" applyAlignment="1">
      <alignment horizontal="right" wrapText="1"/>
    </xf>
    <xf numFmtId="166" fontId="10" fillId="0" borderId="0" xfId="1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1" fillId="0" borderId="0" xfId="4" applyNumberFormat="1" applyFont="1" applyFill="1" applyBorder="1" applyAlignment="1" applyProtection="1"/>
    <xf numFmtId="0" fontId="22" fillId="0" borderId="0" xfId="4" applyNumberFormat="1" applyFont="1" applyFill="1" applyBorder="1" applyAlignment="1" applyProtection="1"/>
    <xf numFmtId="0" fontId="3" fillId="0" borderId="1" xfId="4" applyFont="1" applyFill="1" applyBorder="1"/>
    <xf numFmtId="0" fontId="3" fillId="0" borderId="2" xfId="4" applyFont="1" applyFill="1" applyBorder="1"/>
    <xf numFmtId="0" fontId="4" fillId="0" borderId="3" xfId="4" applyFont="1" applyBorder="1" applyAlignment="1">
      <alignment horizontal="right"/>
    </xf>
    <xf numFmtId="164" fontId="7" fillId="0" borderId="3" xfId="4" applyNumberFormat="1" applyFont="1" applyFill="1" applyBorder="1" applyAlignment="1">
      <alignment horizontal="right"/>
    </xf>
    <xf numFmtId="0" fontId="4" fillId="0" borderId="0" xfId="4" applyFont="1" applyFill="1" applyAlignment="1">
      <alignment horizontal="right" vertical="top"/>
    </xf>
    <xf numFmtId="3" fontId="10" fillId="0" borderId="0" xfId="4" applyNumberFormat="1" applyFont="1" applyFill="1" applyBorder="1" applyAlignment="1">
      <alignment horizontal="right"/>
    </xf>
    <xf numFmtId="0" fontId="11" fillId="0" borderId="0" xfId="4" applyFont="1" applyFill="1" applyBorder="1" applyAlignment="1">
      <alignment horizontal="right"/>
    </xf>
    <xf numFmtId="164" fontId="10" fillId="0" borderId="3" xfId="4" applyNumberFormat="1" applyFont="1" applyFill="1" applyBorder="1" applyAlignment="1"/>
    <xf numFmtId="3" fontId="10" fillId="0" borderId="3" xfId="4" applyNumberFormat="1" applyFont="1" applyFill="1" applyBorder="1" applyAlignment="1">
      <alignment horizontal="right"/>
    </xf>
    <xf numFmtId="3" fontId="10" fillId="0" borderId="5" xfId="4" applyNumberFormat="1" applyFont="1" applyFill="1" applyBorder="1" applyAlignment="1">
      <alignment horizontal="right"/>
    </xf>
    <xf numFmtId="0" fontId="10" fillId="0" borderId="0" xfId="4" applyFont="1" applyFill="1" applyBorder="1"/>
    <xf numFmtId="3" fontId="11" fillId="0" borderId="5" xfId="4" applyNumberFormat="1" applyFont="1" applyFill="1" applyBorder="1" applyAlignment="1">
      <alignment horizontal="right"/>
    </xf>
    <xf numFmtId="0" fontId="11" fillId="0" borderId="0" xfId="4" applyFont="1" applyFill="1" applyBorder="1"/>
    <xf numFmtId="3" fontId="10" fillId="0" borderId="0" xfId="4" applyNumberFormat="1" applyFont="1" applyFill="1" applyBorder="1" applyAlignment="1"/>
    <xf numFmtId="3" fontId="11" fillId="0" borderId="5" xfId="4" applyNumberFormat="1" applyFont="1" applyFill="1" applyBorder="1" applyAlignment="1"/>
    <xf numFmtId="3" fontId="11" fillId="0" borderId="3" xfId="4" applyNumberFormat="1" applyFont="1" applyFill="1" applyBorder="1" applyAlignment="1"/>
    <xf numFmtId="3" fontId="10" fillId="0" borderId="3" xfId="4" applyNumberFormat="1" applyFont="1" applyFill="1" applyBorder="1" applyAlignment="1"/>
    <xf numFmtId="3" fontId="11" fillId="0" borderId="4" xfId="4" applyNumberFormat="1" applyFont="1" applyFill="1" applyBorder="1" applyAlignment="1">
      <alignment horizontal="right"/>
    </xf>
    <xf numFmtId="3" fontId="10" fillId="0" borderId="4" xfId="4" applyNumberFormat="1" applyFont="1" applyFill="1" applyBorder="1" applyAlignment="1"/>
    <xf numFmtId="3" fontId="11" fillId="0" borderId="0" xfId="4" applyNumberFormat="1" applyFont="1" applyFill="1" applyBorder="1" applyAlignment="1"/>
    <xf numFmtId="3" fontId="11" fillId="0" borderId="3" xfId="4" applyNumberFormat="1" applyFont="1" applyFill="1" applyBorder="1" applyAlignment="1">
      <alignment horizontal="left"/>
    </xf>
    <xf numFmtId="3" fontId="11" fillId="0" borderId="3" xfId="4" applyNumberFormat="1" applyFon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left"/>
    </xf>
    <xf numFmtId="3" fontId="11" fillId="0" borderId="0" xfId="4" applyNumberFormat="1" applyFont="1" applyFill="1" applyBorder="1" applyAlignment="1">
      <alignment horizontal="right"/>
    </xf>
    <xf numFmtId="3" fontId="11" fillId="0" borderId="4" xfId="4" applyNumberFormat="1" applyFont="1" applyFill="1" applyBorder="1" applyAlignment="1">
      <alignment horizontal="left"/>
    </xf>
    <xf numFmtId="3" fontId="10" fillId="0" borderId="0" xfId="4" applyNumberFormat="1" applyFont="1" applyFill="1" applyBorder="1" applyAlignment="1">
      <alignment horizontal="left"/>
    </xf>
    <xf numFmtId="3" fontId="10" fillId="0" borderId="4" xfId="4" applyNumberFormat="1" applyFont="1" applyFill="1" applyBorder="1" applyAlignment="1">
      <alignment horizontal="right"/>
    </xf>
    <xf numFmtId="0" fontId="16" fillId="0" borderId="0" xfId="4" applyFont="1" applyFill="1" applyBorder="1"/>
    <xf numFmtId="0" fontId="17" fillId="0" borderId="0" xfId="4" applyFont="1" applyFill="1" applyBorder="1"/>
    <xf numFmtId="0" fontId="11" fillId="0" borderId="0" xfId="4" applyFont="1" applyFill="1"/>
    <xf numFmtId="0" fontId="11" fillId="0" borderId="0" xfId="4" applyFont="1" applyFill="1" applyBorder="1" applyAlignment="1">
      <alignment horizontal="left"/>
    </xf>
    <xf numFmtId="0" fontId="11" fillId="0" borderId="0" xfId="4" applyFont="1" applyAlignment="1"/>
    <xf numFmtId="166" fontId="11" fillId="0" borderId="0" xfId="4" applyNumberFormat="1" applyFont="1" applyAlignment="1"/>
    <xf numFmtId="49" fontId="11" fillId="0" borderId="0" xfId="4" applyNumberFormat="1" applyFont="1" applyFill="1" applyAlignment="1">
      <alignment horizontal="left"/>
    </xf>
    <xf numFmtId="49" fontId="17" fillId="0" borderId="0" xfId="4" applyNumberFormat="1" applyFont="1" applyFill="1" applyAlignment="1">
      <alignment horizontal="left"/>
    </xf>
    <xf numFmtId="0" fontId="10" fillId="0" borderId="0" xfId="4" applyFont="1" applyFill="1" applyAlignment="1"/>
    <xf numFmtId="166" fontId="10" fillId="0" borderId="0" xfId="4" applyNumberFormat="1" applyFont="1" applyFill="1" applyAlignment="1"/>
    <xf numFmtId="0" fontId="10" fillId="0" borderId="0" xfId="4" applyFont="1" applyFill="1"/>
    <xf numFmtId="0" fontId="12" fillId="0" borderId="0" xfId="4" applyFont="1" applyFill="1"/>
    <xf numFmtId="0" fontId="11" fillId="0" borderId="0" xfId="4" applyFont="1" applyFill="1" applyAlignment="1"/>
    <xf numFmtId="166" fontId="11" fillId="0" borderId="0" xfId="4" applyNumberFormat="1" applyFont="1" applyFill="1" applyAlignment="1"/>
    <xf numFmtId="0" fontId="17" fillId="0" borderId="0" xfId="4" applyFont="1" applyFill="1"/>
    <xf numFmtId="0" fontId="4" fillId="0" borderId="0" xfId="4" applyFont="1" applyFill="1" applyBorder="1"/>
    <xf numFmtId="49" fontId="4" fillId="0" borderId="0" xfId="4" applyNumberFormat="1" applyFont="1" applyFill="1" applyBorder="1"/>
    <xf numFmtId="0" fontId="4" fillId="0" borderId="3" xfId="4" applyFont="1" applyFill="1" applyBorder="1" applyAlignment="1">
      <alignment horizontal="right" wrapText="1"/>
    </xf>
    <xf numFmtId="166" fontId="28" fillId="0" borderId="3" xfId="0" applyNumberFormat="1" applyFont="1" applyBorder="1" applyAlignment="1">
      <alignment horizontal="right" wrapText="1"/>
    </xf>
    <xf numFmtId="0" fontId="6" fillId="0" borderId="7" xfId="4" applyFont="1" applyBorder="1" applyAlignment="1">
      <alignment horizontal="left" wrapText="1"/>
    </xf>
    <xf numFmtId="0" fontId="6" fillId="0" borderId="0" xfId="4" applyFont="1" applyBorder="1" applyAlignment="1">
      <alignment horizontal="left" wrapText="1"/>
    </xf>
    <xf numFmtId="0" fontId="3" fillId="0" borderId="0" xfId="2" applyFont="1" applyFill="1" applyBorder="1" applyAlignment="1">
      <alignment horizontal="left"/>
    </xf>
    <xf numFmtId="0" fontId="1" fillId="0" borderId="0" xfId="4" applyAlignment="1">
      <alignment horizontal="left"/>
    </xf>
    <xf numFmtId="0" fontId="3" fillId="0" borderId="0" xfId="2" applyFont="1" applyFill="1" applyAlignment="1">
      <alignment horizontal="left"/>
    </xf>
    <xf numFmtId="0" fontId="6" fillId="0" borderId="0" xfId="4" applyFont="1" applyFill="1" applyBorder="1" applyAlignment="1">
      <alignment horizontal="center"/>
    </xf>
    <xf numFmtId="0" fontId="6" fillId="0" borderId="0" xfId="5" applyFont="1" applyAlignment="1">
      <alignment horizontal="left"/>
    </xf>
    <xf numFmtId="0" fontId="25" fillId="0" borderId="0" xfId="4" applyFont="1" applyFill="1" applyBorder="1" applyAlignment="1">
      <alignment horizontal="left"/>
    </xf>
    <xf numFmtId="0" fontId="25" fillId="0" borderId="3" xfId="4" applyFont="1" applyFill="1" applyBorder="1" applyAlignment="1">
      <alignment horizontal="left"/>
    </xf>
    <xf numFmtId="0" fontId="1" fillId="0" borderId="3" xfId="4" applyBorder="1" applyAlignment="1">
      <alignment horizontal="left"/>
    </xf>
    <xf numFmtId="0" fontId="3" fillId="0" borderId="4" xfId="2" applyFont="1" applyFill="1" applyBorder="1" applyAlignment="1">
      <alignment horizontal="left"/>
    </xf>
    <xf numFmtId="0" fontId="6" fillId="0" borderId="6" xfId="4" applyFont="1" applyBorder="1" applyAlignment="1">
      <alignment horizontal="left"/>
    </xf>
    <xf numFmtId="0" fontId="1" fillId="0" borderId="9" xfId="4" applyBorder="1" applyAlignment="1">
      <alignment horizontal="left"/>
    </xf>
    <xf numFmtId="0" fontId="6" fillId="0" borderId="4" xfId="4" applyFont="1" applyBorder="1" applyAlignment="1">
      <alignment horizontal="left"/>
    </xf>
    <xf numFmtId="0" fontId="6" fillId="0" borderId="6" xfId="4" applyFont="1" applyBorder="1" applyAlignment="1">
      <alignment horizontal="left" wrapText="1"/>
    </xf>
    <xf numFmtId="0" fontId="6" fillId="0" borderId="4" xfId="4" applyFont="1" applyBorder="1" applyAlignment="1">
      <alignment horizontal="left" wrapText="1"/>
    </xf>
    <xf numFmtId="164" fontId="4" fillId="0" borderId="3" xfId="4" applyNumberFormat="1" applyFont="1" applyFill="1" applyBorder="1" applyAlignment="1">
      <alignment horizontal="left"/>
    </xf>
    <xf numFmtId="164" fontId="10" fillId="0" borderId="0" xfId="4" applyNumberFormat="1" applyFont="1" applyFill="1" applyBorder="1" applyAlignment="1">
      <alignment horizontal="left"/>
    </xf>
    <xf numFmtId="3" fontId="10" fillId="0" borderId="5" xfId="4" applyNumberFormat="1" applyFont="1" applyFill="1" applyBorder="1" applyAlignment="1">
      <alignment horizontal="left"/>
    </xf>
    <xf numFmtId="3" fontId="11" fillId="0" borderId="5" xfId="4" applyNumberFormat="1" applyFont="1" applyFill="1" applyBorder="1" applyAlignment="1">
      <alignment horizontal="left"/>
    </xf>
    <xf numFmtId="3" fontId="11" fillId="0" borderId="0" xfId="4" applyNumberFormat="1" applyFont="1" applyFill="1" applyBorder="1" applyAlignment="1">
      <alignment horizontal="left"/>
    </xf>
    <xf numFmtId="0" fontId="1" fillId="0" borderId="8" xfId="4" applyBorder="1" applyAlignment="1">
      <alignment horizontal="left"/>
    </xf>
    <xf numFmtId="0" fontId="6" fillId="0" borderId="7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3" fontId="10" fillId="0" borderId="3" xfId="4" applyNumberFormat="1" applyFont="1" applyFill="1" applyBorder="1" applyAlignment="1">
      <alignment horizontal="left"/>
    </xf>
    <xf numFmtId="3" fontId="11" fillId="0" borderId="3" xfId="4" applyNumberFormat="1" applyFont="1" applyFill="1" applyBorder="1" applyAlignment="1">
      <alignment horizontal="left"/>
    </xf>
    <xf numFmtId="0" fontId="1" fillId="0" borderId="5" xfId="4" applyBorder="1" applyAlignment="1">
      <alignment horizontal="left"/>
    </xf>
    <xf numFmtId="3" fontId="11" fillId="0" borderId="4" xfId="4" applyNumberFormat="1" applyFont="1" applyFill="1" applyBorder="1" applyAlignment="1">
      <alignment horizontal="left"/>
    </xf>
    <xf numFmtId="0" fontId="29" fillId="0" borderId="0" xfId="4" applyFont="1" applyFill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6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2" fillId="0" borderId="4" xfId="1" applyBorder="1" applyAlignment="1">
      <alignment horizontal="left" wrapText="1"/>
    </xf>
    <xf numFmtId="0" fontId="6" fillId="0" borderId="7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7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2" fillId="0" borderId="0" xfId="1" applyAlignment="1">
      <alignment horizontal="left" wrapText="1"/>
    </xf>
    <xf numFmtId="164" fontId="10" fillId="0" borderId="0" xfId="1" applyNumberFormat="1" applyFont="1" applyFill="1" applyBorder="1" applyAlignment="1">
      <alignment horizontal="left"/>
    </xf>
    <xf numFmtId="3" fontId="10" fillId="0" borderId="5" xfId="1" applyNumberFormat="1" applyFont="1" applyFill="1" applyBorder="1" applyAlignment="1">
      <alignment horizontal="left"/>
    </xf>
    <xf numFmtId="3" fontId="11" fillId="0" borderId="5" xfId="1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left"/>
    </xf>
    <xf numFmtId="0" fontId="3" fillId="0" borderId="4" xfId="3" applyFont="1" applyFill="1" applyBorder="1" applyAlignment="1">
      <alignment horizontal="left"/>
    </xf>
    <xf numFmtId="3" fontId="11" fillId="0" borderId="3" xfId="1" applyNumberFormat="1" applyFont="1" applyFill="1" applyBorder="1" applyAlignment="1">
      <alignment horizontal="left"/>
    </xf>
    <xf numFmtId="3" fontId="10" fillId="0" borderId="3" xfId="1" applyNumberFormat="1" applyFont="1" applyFill="1" applyBorder="1" applyAlignment="1">
      <alignment horizontal="left"/>
    </xf>
    <xf numFmtId="3" fontId="11" fillId="0" borderId="4" xfId="1" applyNumberFormat="1" applyFont="1" applyFill="1" applyBorder="1" applyAlignment="1">
      <alignment horizontal="left"/>
    </xf>
    <xf numFmtId="0" fontId="20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/>
    </xf>
    <xf numFmtId="3" fontId="11" fillId="0" borderId="4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64" fontId="10" fillId="0" borderId="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10" fillId="0" borderId="3" xfId="0" applyNumberFormat="1" applyFont="1" applyFill="1" applyBorder="1" applyAlignment="1">
      <alignment horizontal="left"/>
    </xf>
    <xf numFmtId="164" fontId="11" fillId="0" borderId="3" xfId="0" applyNumberFormat="1" applyFont="1" applyFill="1" applyBorder="1" applyAlignment="1">
      <alignment horizontal="left"/>
    </xf>
    <xf numFmtId="164" fontId="10" fillId="0" borderId="5" xfId="0" applyNumberFormat="1" applyFont="1" applyFill="1" applyBorder="1" applyAlignment="1">
      <alignment horizontal="left"/>
    </xf>
    <xf numFmtId="164" fontId="11" fillId="0" borderId="5" xfId="0" applyNumberFormat="1" applyFont="1" applyFill="1" applyBorder="1" applyAlignment="1">
      <alignment horizontal="left"/>
    </xf>
    <xf numFmtId="164" fontId="11" fillId="0" borderId="4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6" fontId="10" fillId="0" borderId="0" xfId="4" applyNumberFormat="1" applyFont="1" applyFill="1" applyBorder="1" applyAlignment="1">
      <alignment horizontal="right"/>
    </xf>
    <xf numFmtId="166" fontId="10" fillId="0" borderId="3" xfId="4" applyNumberFormat="1" applyFont="1" applyFill="1" applyBorder="1" applyAlignment="1">
      <alignment horizontal="right"/>
    </xf>
    <xf numFmtId="166" fontId="10" fillId="0" borderId="5" xfId="4" applyNumberFormat="1" applyFont="1" applyFill="1" applyBorder="1" applyAlignment="1">
      <alignment horizontal="right"/>
    </xf>
    <xf numFmtId="166" fontId="11" fillId="0" borderId="5" xfId="4" applyNumberFormat="1" applyFont="1" applyFill="1" applyBorder="1" applyAlignment="1">
      <alignment horizontal="right"/>
    </xf>
    <xf numFmtId="166" fontId="11" fillId="0" borderId="4" xfId="4" applyNumberFormat="1" applyFont="1" applyFill="1" applyBorder="1" applyAlignment="1">
      <alignment horizontal="right"/>
    </xf>
    <xf numFmtId="166" fontId="10" fillId="0" borderId="3" xfId="4" applyNumberFormat="1" applyFont="1" applyFill="1" applyBorder="1" applyAlignment="1"/>
    <xf numFmtId="166" fontId="11" fillId="0" borderId="3" xfId="4" applyNumberFormat="1" applyFont="1" applyFill="1" applyBorder="1" applyAlignment="1"/>
    <xf numFmtId="166" fontId="11" fillId="0" borderId="3" xfId="4" applyNumberFormat="1" applyFont="1" applyFill="1" applyBorder="1" applyAlignment="1">
      <alignment horizontal="right"/>
    </xf>
    <xf numFmtId="166" fontId="11" fillId="0" borderId="0" xfId="4" applyNumberFormat="1" applyFont="1" applyFill="1" applyBorder="1" applyAlignment="1">
      <alignment horizontal="right"/>
    </xf>
    <xf numFmtId="166" fontId="11" fillId="0" borderId="5" xfId="4" applyNumberFormat="1" applyFont="1" applyFill="1" applyBorder="1" applyAlignment="1"/>
    <xf numFmtId="166" fontId="10" fillId="0" borderId="4" xfId="4" applyNumberFormat="1" applyFont="1" applyFill="1" applyBorder="1" applyAlignment="1">
      <alignment horizontal="right"/>
    </xf>
    <xf numFmtId="166" fontId="16" fillId="0" borderId="0" xfId="4" applyNumberFormat="1" applyFont="1" applyFill="1" applyBorder="1"/>
    <xf numFmtId="166" fontId="17" fillId="0" borderId="0" xfId="4" applyNumberFormat="1" applyFont="1" applyFill="1" applyBorder="1"/>
    <xf numFmtId="166" fontId="4" fillId="0" borderId="0" xfId="4" applyNumberFormat="1" applyFont="1" applyFill="1" applyBorder="1"/>
  </cellXfs>
  <cellStyles count="6">
    <cellStyle name="Normale" xfId="0" builtinId="0"/>
    <cellStyle name="Normale 2" xfId="1"/>
    <cellStyle name="Normale 2 2" xfId="5"/>
    <cellStyle name="Normale 3" xfId="4"/>
    <cellStyle name="Normale_T_010203_020" xfId="2"/>
    <cellStyle name="Normale_T_010203_02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4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" customHeight="1" x14ac:dyDescent="0.2"/>
  <cols>
    <col min="1" max="1" width="1.7109375" style="217" customWidth="1"/>
    <col min="2" max="2" width="28.140625" style="217" customWidth="1"/>
    <col min="3" max="3" width="12.42578125" style="218" customWidth="1"/>
    <col min="4" max="4" width="12.42578125" style="217" customWidth="1"/>
    <col min="5" max="5" width="12.42578125" style="348" customWidth="1"/>
    <col min="6" max="17" width="12.42578125" style="217" customWidth="1"/>
    <col min="18" max="18" width="18.42578125" style="217" customWidth="1"/>
    <col min="19" max="23" width="12.42578125" style="217" customWidth="1"/>
    <col min="24" max="16384" width="9.140625" style="217"/>
  </cols>
  <sheetData>
    <row r="1" spans="1:23" s="173" customFormat="1" ht="12.75" customHeight="1" x14ac:dyDescent="0.2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</row>
    <row r="2" spans="1:23" s="173" customFormat="1" ht="12.75" customHeight="1" x14ac:dyDescent="0.2">
      <c r="A2" s="227" t="s">
        <v>423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s="174" customFormat="1" ht="12.75" customHeight="1" x14ac:dyDescent="0.25">
      <c r="A3" s="228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3" s="174" customFormat="1" ht="12.75" customHeight="1" x14ac:dyDescent="0.2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1:23" s="171" customFormat="1" ht="12" customHeight="1" x14ac:dyDescent="0.2">
      <c r="A5" s="231"/>
      <c r="B5" s="231"/>
      <c r="C5" s="175" t="s">
        <v>1</v>
      </c>
      <c r="D5" s="232" t="s">
        <v>2</v>
      </c>
      <c r="E5" s="233"/>
      <c r="F5" s="232" t="s">
        <v>3</v>
      </c>
      <c r="G5" s="234"/>
      <c r="H5" s="234"/>
      <c r="I5" s="235" t="s">
        <v>4</v>
      </c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</row>
    <row r="6" spans="1:23" s="171" customFormat="1" ht="12" customHeight="1" x14ac:dyDescent="0.2">
      <c r="A6" s="223"/>
      <c r="B6" s="242"/>
      <c r="C6" s="176" t="s">
        <v>5</v>
      </c>
      <c r="D6" s="243"/>
      <c r="E6" s="242"/>
      <c r="F6" s="243"/>
      <c r="G6" s="244"/>
      <c r="H6" s="244"/>
      <c r="I6" s="221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</row>
    <row r="7" spans="1:23" s="172" customFormat="1" ht="12" customHeight="1" x14ac:dyDescent="0.2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23" s="171" customFormat="1" ht="12" customHeight="1" x14ac:dyDescent="0.2">
      <c r="A8" s="225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</row>
    <row r="9" spans="1:23" s="179" customFormat="1" ht="39" customHeight="1" x14ac:dyDescent="0.2">
      <c r="A9" s="237"/>
      <c r="B9" s="230"/>
      <c r="C9" s="177"/>
      <c r="D9" s="177"/>
      <c r="E9" s="220" t="s">
        <v>430</v>
      </c>
      <c r="F9" s="178" t="s">
        <v>9</v>
      </c>
      <c r="G9" s="178" t="s">
        <v>10</v>
      </c>
      <c r="H9" s="178" t="s">
        <v>11</v>
      </c>
      <c r="I9" s="219" t="s">
        <v>403</v>
      </c>
      <c r="J9" s="219" t="s">
        <v>413</v>
      </c>
      <c r="K9" s="219" t="s">
        <v>414</v>
      </c>
      <c r="L9" s="219" t="s">
        <v>400</v>
      </c>
      <c r="M9" s="219" t="s">
        <v>415</v>
      </c>
      <c r="N9" s="219" t="s">
        <v>416</v>
      </c>
      <c r="O9" s="219" t="s">
        <v>417</v>
      </c>
      <c r="P9" s="219" t="s">
        <v>418</v>
      </c>
      <c r="Q9" s="219" t="s">
        <v>16</v>
      </c>
      <c r="R9" s="219" t="s">
        <v>424</v>
      </c>
      <c r="S9" s="219" t="s">
        <v>425</v>
      </c>
      <c r="T9" s="219" t="s">
        <v>426</v>
      </c>
      <c r="U9" s="219" t="s">
        <v>427</v>
      </c>
      <c r="V9" s="219" t="s">
        <v>428</v>
      </c>
      <c r="W9" s="219" t="s">
        <v>431</v>
      </c>
    </row>
    <row r="10" spans="1:23" s="181" customFormat="1" ht="12" customHeight="1" x14ac:dyDescent="0.2">
      <c r="A10" s="238" t="s">
        <v>26</v>
      </c>
      <c r="B10" s="238"/>
      <c r="C10" s="180">
        <v>224109</v>
      </c>
      <c r="D10" s="180">
        <v>125481</v>
      </c>
      <c r="E10" s="335">
        <v>55.991057922707256</v>
      </c>
      <c r="F10" s="180">
        <v>2584</v>
      </c>
      <c r="G10" s="180">
        <v>1794</v>
      </c>
      <c r="H10" s="180">
        <v>121103</v>
      </c>
      <c r="I10" s="180">
        <v>22544</v>
      </c>
      <c r="J10" s="180">
        <v>1502</v>
      </c>
      <c r="K10" s="180">
        <v>1424</v>
      </c>
      <c r="L10" s="180">
        <v>1558</v>
      </c>
      <c r="M10" s="180">
        <v>1679</v>
      </c>
      <c r="N10" s="180">
        <v>3329</v>
      </c>
      <c r="O10" s="180">
        <v>16351</v>
      </c>
      <c r="P10" s="180">
        <v>2162</v>
      </c>
      <c r="Q10" s="180">
        <v>9697</v>
      </c>
      <c r="R10" s="180">
        <v>12723</v>
      </c>
      <c r="S10" s="180">
        <v>14170</v>
      </c>
      <c r="T10" s="180">
        <v>4906</v>
      </c>
      <c r="U10" s="180">
        <v>764</v>
      </c>
      <c r="V10" s="180">
        <v>721</v>
      </c>
      <c r="W10" s="180">
        <v>27573</v>
      </c>
    </row>
    <row r="11" spans="1:23" s="181" customFormat="1" ht="12" customHeight="1" x14ac:dyDescent="0.2">
      <c r="A11" s="182"/>
      <c r="B11" s="182"/>
      <c r="C11" s="183"/>
      <c r="D11" s="183"/>
      <c r="E11" s="336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s="185" customFormat="1" ht="12" customHeight="1" x14ac:dyDescent="0.2">
      <c r="A12" s="239" t="s">
        <v>27</v>
      </c>
      <c r="B12" s="239"/>
      <c r="C12" s="184">
        <v>16622</v>
      </c>
      <c r="D12" s="184">
        <v>10213</v>
      </c>
      <c r="E12" s="337">
        <v>61.442666345806764</v>
      </c>
      <c r="F12" s="184">
        <v>226</v>
      </c>
      <c r="G12" s="184">
        <v>133</v>
      </c>
      <c r="H12" s="184">
        <v>9854</v>
      </c>
      <c r="I12" s="184">
        <v>1736</v>
      </c>
      <c r="J12" s="184">
        <v>95</v>
      </c>
      <c r="K12" s="184">
        <v>34</v>
      </c>
      <c r="L12" s="184">
        <v>71</v>
      </c>
      <c r="M12" s="184">
        <v>110</v>
      </c>
      <c r="N12" s="184">
        <v>180</v>
      </c>
      <c r="O12" s="184">
        <v>1865</v>
      </c>
      <c r="P12" s="184">
        <v>131</v>
      </c>
      <c r="Q12" s="184">
        <v>713</v>
      </c>
      <c r="R12" s="184">
        <v>895</v>
      </c>
      <c r="S12" s="184">
        <v>1071</v>
      </c>
      <c r="T12" s="184">
        <v>203</v>
      </c>
      <c r="U12" s="184">
        <v>140</v>
      </c>
      <c r="V12" s="184">
        <v>132</v>
      </c>
      <c r="W12" s="184">
        <v>2478</v>
      </c>
    </row>
    <row r="13" spans="1:23" s="187" customFormat="1" ht="12" customHeight="1" x14ac:dyDescent="0.2">
      <c r="A13" s="240" t="s">
        <v>28</v>
      </c>
      <c r="B13" s="240"/>
      <c r="C13" s="186">
        <v>5926</v>
      </c>
      <c r="D13" s="186">
        <v>3830</v>
      </c>
      <c r="E13" s="338">
        <v>64.6304421194735</v>
      </c>
      <c r="F13" s="186">
        <v>71</v>
      </c>
      <c r="G13" s="186">
        <v>47</v>
      </c>
      <c r="H13" s="186">
        <v>3712</v>
      </c>
      <c r="I13" s="186">
        <v>645</v>
      </c>
      <c r="J13" s="186">
        <v>25</v>
      </c>
      <c r="K13" s="186">
        <v>15</v>
      </c>
      <c r="L13" s="186">
        <v>23</v>
      </c>
      <c r="M13" s="186">
        <v>37</v>
      </c>
      <c r="N13" s="186">
        <v>63</v>
      </c>
      <c r="O13" s="186">
        <v>830</v>
      </c>
      <c r="P13" s="186">
        <v>37</v>
      </c>
      <c r="Q13" s="186">
        <v>274</v>
      </c>
      <c r="R13" s="186">
        <v>315</v>
      </c>
      <c r="S13" s="186">
        <v>395</v>
      </c>
      <c r="T13" s="186">
        <v>79</v>
      </c>
      <c r="U13" s="186">
        <v>67</v>
      </c>
      <c r="V13" s="186">
        <v>49</v>
      </c>
      <c r="W13" s="186">
        <v>858</v>
      </c>
    </row>
    <row r="14" spans="1:23" s="187" customFormat="1" ht="12" customHeight="1" x14ac:dyDescent="0.2">
      <c r="A14" s="188"/>
      <c r="B14" s="189" t="s">
        <v>29</v>
      </c>
      <c r="C14" s="186">
        <v>2197</v>
      </c>
      <c r="D14" s="186">
        <v>1507</v>
      </c>
      <c r="E14" s="338">
        <v>68.593536640873921</v>
      </c>
      <c r="F14" s="186">
        <v>25</v>
      </c>
      <c r="G14" s="186">
        <v>21</v>
      </c>
      <c r="H14" s="186">
        <v>1461</v>
      </c>
      <c r="I14" s="186">
        <v>353</v>
      </c>
      <c r="J14" s="186">
        <v>5</v>
      </c>
      <c r="K14" s="186">
        <v>4</v>
      </c>
      <c r="L14" s="186">
        <v>5</v>
      </c>
      <c r="M14" s="186">
        <v>6</v>
      </c>
      <c r="N14" s="186">
        <v>14</v>
      </c>
      <c r="O14" s="186">
        <v>312</v>
      </c>
      <c r="P14" s="186">
        <v>13</v>
      </c>
      <c r="Q14" s="186">
        <v>131</v>
      </c>
      <c r="R14" s="186">
        <v>90</v>
      </c>
      <c r="S14" s="186">
        <v>166</v>
      </c>
      <c r="T14" s="186">
        <v>34</v>
      </c>
      <c r="U14" s="186">
        <v>6</v>
      </c>
      <c r="V14" s="186">
        <v>25</v>
      </c>
      <c r="W14" s="186">
        <v>297</v>
      </c>
    </row>
    <row r="15" spans="1:23" s="187" customFormat="1" ht="12" customHeight="1" x14ac:dyDescent="0.2">
      <c r="A15" s="188"/>
      <c r="B15" s="189" t="s">
        <v>30</v>
      </c>
      <c r="C15" s="186">
        <v>2039</v>
      </c>
      <c r="D15" s="186">
        <v>1305</v>
      </c>
      <c r="E15" s="338">
        <v>64.001961745953892</v>
      </c>
      <c r="F15" s="186">
        <v>19</v>
      </c>
      <c r="G15" s="186">
        <v>16</v>
      </c>
      <c r="H15" s="186">
        <v>1270</v>
      </c>
      <c r="I15" s="186">
        <v>192</v>
      </c>
      <c r="J15" s="186">
        <v>15</v>
      </c>
      <c r="K15" s="186">
        <v>8</v>
      </c>
      <c r="L15" s="186">
        <v>11</v>
      </c>
      <c r="M15" s="186">
        <v>13</v>
      </c>
      <c r="N15" s="186">
        <v>22</v>
      </c>
      <c r="O15" s="186">
        <v>294</v>
      </c>
      <c r="P15" s="186">
        <v>19</v>
      </c>
      <c r="Q15" s="186">
        <v>100</v>
      </c>
      <c r="R15" s="186">
        <v>110</v>
      </c>
      <c r="S15" s="186">
        <v>126</v>
      </c>
      <c r="T15" s="186">
        <v>29</v>
      </c>
      <c r="U15" s="186">
        <v>5</v>
      </c>
      <c r="V15" s="186">
        <v>19</v>
      </c>
      <c r="W15" s="186">
        <v>307</v>
      </c>
    </row>
    <row r="16" spans="1:23" s="187" customFormat="1" ht="12" customHeight="1" x14ac:dyDescent="0.2">
      <c r="A16" s="188"/>
      <c r="B16" s="190" t="s">
        <v>31</v>
      </c>
      <c r="C16" s="186">
        <v>1690</v>
      </c>
      <c r="D16" s="186">
        <v>1018</v>
      </c>
      <c r="E16" s="338">
        <v>60.236686390532547</v>
      </c>
      <c r="F16" s="186">
        <v>27</v>
      </c>
      <c r="G16" s="186">
        <v>10</v>
      </c>
      <c r="H16" s="186">
        <v>981</v>
      </c>
      <c r="I16" s="186">
        <v>100</v>
      </c>
      <c r="J16" s="186">
        <v>5</v>
      </c>
      <c r="K16" s="186">
        <v>3</v>
      </c>
      <c r="L16" s="186">
        <v>7</v>
      </c>
      <c r="M16" s="186">
        <v>18</v>
      </c>
      <c r="N16" s="186">
        <v>27</v>
      </c>
      <c r="O16" s="186">
        <v>224</v>
      </c>
      <c r="P16" s="186">
        <v>5</v>
      </c>
      <c r="Q16" s="186">
        <v>43</v>
      </c>
      <c r="R16" s="186">
        <v>115</v>
      </c>
      <c r="S16" s="186">
        <v>103</v>
      </c>
      <c r="T16" s="186">
        <v>16</v>
      </c>
      <c r="U16" s="186">
        <v>56</v>
      </c>
      <c r="V16" s="186">
        <v>5</v>
      </c>
      <c r="W16" s="186">
        <v>254</v>
      </c>
    </row>
    <row r="17" spans="1:23" s="187" customFormat="1" ht="12" customHeight="1" x14ac:dyDescent="0.2">
      <c r="A17" s="240" t="s">
        <v>32</v>
      </c>
      <c r="B17" s="240"/>
      <c r="C17" s="186">
        <v>4842</v>
      </c>
      <c r="D17" s="186">
        <v>2789</v>
      </c>
      <c r="E17" s="338">
        <v>57.600165220983065</v>
      </c>
      <c r="F17" s="186">
        <v>64</v>
      </c>
      <c r="G17" s="186">
        <v>36</v>
      </c>
      <c r="H17" s="186">
        <v>2689</v>
      </c>
      <c r="I17" s="186">
        <v>487</v>
      </c>
      <c r="J17" s="186">
        <v>16</v>
      </c>
      <c r="K17" s="186">
        <v>10</v>
      </c>
      <c r="L17" s="186">
        <v>28</v>
      </c>
      <c r="M17" s="186">
        <v>26</v>
      </c>
      <c r="N17" s="186">
        <v>49</v>
      </c>
      <c r="O17" s="186">
        <v>366</v>
      </c>
      <c r="P17" s="186">
        <v>57</v>
      </c>
      <c r="Q17" s="186">
        <v>268</v>
      </c>
      <c r="R17" s="186">
        <v>248</v>
      </c>
      <c r="S17" s="186">
        <v>298</v>
      </c>
      <c r="T17" s="186">
        <v>61</v>
      </c>
      <c r="U17" s="186">
        <v>18</v>
      </c>
      <c r="V17" s="186">
        <v>51</v>
      </c>
      <c r="W17" s="186">
        <v>706</v>
      </c>
    </row>
    <row r="18" spans="1:23" s="187" customFormat="1" ht="12" customHeight="1" x14ac:dyDescent="0.2">
      <c r="A18" s="188"/>
      <c r="B18" s="189" t="s">
        <v>33</v>
      </c>
      <c r="C18" s="186">
        <v>1492</v>
      </c>
      <c r="D18" s="186">
        <v>899</v>
      </c>
      <c r="E18" s="338">
        <v>60.254691689008041</v>
      </c>
      <c r="F18" s="186">
        <v>23</v>
      </c>
      <c r="G18" s="186">
        <v>11</v>
      </c>
      <c r="H18" s="186">
        <v>865</v>
      </c>
      <c r="I18" s="186">
        <v>178</v>
      </c>
      <c r="J18" s="186">
        <v>5</v>
      </c>
      <c r="K18" s="186">
        <v>0</v>
      </c>
      <c r="L18" s="186">
        <v>9</v>
      </c>
      <c r="M18" s="186">
        <v>5</v>
      </c>
      <c r="N18" s="186">
        <v>17</v>
      </c>
      <c r="O18" s="186">
        <v>72</v>
      </c>
      <c r="P18" s="186">
        <v>16</v>
      </c>
      <c r="Q18" s="186">
        <v>95</v>
      </c>
      <c r="R18" s="186">
        <v>81</v>
      </c>
      <c r="S18" s="186">
        <v>107</v>
      </c>
      <c r="T18" s="186">
        <v>13</v>
      </c>
      <c r="U18" s="186">
        <v>10</v>
      </c>
      <c r="V18" s="186">
        <v>14</v>
      </c>
      <c r="W18" s="186">
        <v>243</v>
      </c>
    </row>
    <row r="19" spans="1:23" s="187" customFormat="1" ht="12" customHeight="1" x14ac:dyDescent="0.2">
      <c r="A19" s="188"/>
      <c r="B19" s="189" t="s">
        <v>34</v>
      </c>
      <c r="C19" s="186">
        <v>1489</v>
      </c>
      <c r="D19" s="186">
        <v>786</v>
      </c>
      <c r="E19" s="338">
        <v>52.787105439892542</v>
      </c>
      <c r="F19" s="186">
        <v>10</v>
      </c>
      <c r="G19" s="186">
        <v>7</v>
      </c>
      <c r="H19" s="186">
        <v>769</v>
      </c>
      <c r="I19" s="186">
        <v>114</v>
      </c>
      <c r="J19" s="186">
        <v>10</v>
      </c>
      <c r="K19" s="186">
        <v>4</v>
      </c>
      <c r="L19" s="186">
        <v>9</v>
      </c>
      <c r="M19" s="186">
        <v>3</v>
      </c>
      <c r="N19" s="186">
        <v>14</v>
      </c>
      <c r="O19" s="186">
        <v>130</v>
      </c>
      <c r="P19" s="186">
        <v>22</v>
      </c>
      <c r="Q19" s="186">
        <v>54</v>
      </c>
      <c r="R19" s="186">
        <v>68</v>
      </c>
      <c r="S19" s="186">
        <v>89</v>
      </c>
      <c r="T19" s="186">
        <v>17</v>
      </c>
      <c r="U19" s="186">
        <v>3</v>
      </c>
      <c r="V19" s="186">
        <v>18</v>
      </c>
      <c r="W19" s="186">
        <v>214</v>
      </c>
    </row>
    <row r="20" spans="1:23" s="187" customFormat="1" ht="12" customHeight="1" x14ac:dyDescent="0.2">
      <c r="A20" s="191"/>
      <c r="B20" s="189" t="s">
        <v>35</v>
      </c>
      <c r="C20" s="186">
        <v>1861</v>
      </c>
      <c r="D20" s="186">
        <v>1104</v>
      </c>
      <c r="E20" s="338">
        <v>61.393918688076532</v>
      </c>
      <c r="F20" s="186">
        <v>31</v>
      </c>
      <c r="G20" s="186">
        <v>18</v>
      </c>
      <c r="H20" s="186">
        <v>1055</v>
      </c>
      <c r="I20" s="186">
        <v>195</v>
      </c>
      <c r="J20" s="186">
        <v>1</v>
      </c>
      <c r="K20" s="186">
        <v>6</v>
      </c>
      <c r="L20" s="186">
        <v>10</v>
      </c>
      <c r="M20" s="186">
        <v>18</v>
      </c>
      <c r="N20" s="186">
        <v>18</v>
      </c>
      <c r="O20" s="186">
        <v>164</v>
      </c>
      <c r="P20" s="186">
        <v>19</v>
      </c>
      <c r="Q20" s="186">
        <v>119</v>
      </c>
      <c r="R20" s="186">
        <v>99</v>
      </c>
      <c r="S20" s="186">
        <v>102</v>
      </c>
      <c r="T20" s="186">
        <v>31</v>
      </c>
      <c r="U20" s="186">
        <v>5</v>
      </c>
      <c r="V20" s="186">
        <v>19</v>
      </c>
      <c r="W20" s="186">
        <v>249</v>
      </c>
    </row>
    <row r="21" spans="1:23" s="187" customFormat="1" ht="12" customHeight="1" x14ac:dyDescent="0.2">
      <c r="A21" s="241" t="s">
        <v>36</v>
      </c>
      <c r="B21" s="241"/>
      <c r="C21" s="192">
        <v>5854</v>
      </c>
      <c r="D21" s="192">
        <v>3594</v>
      </c>
      <c r="E21" s="339">
        <v>61.393918688076532</v>
      </c>
      <c r="F21" s="192">
        <v>91</v>
      </c>
      <c r="G21" s="192">
        <v>50</v>
      </c>
      <c r="H21" s="192">
        <v>3453</v>
      </c>
      <c r="I21" s="192">
        <v>604</v>
      </c>
      <c r="J21" s="192">
        <v>54</v>
      </c>
      <c r="K21" s="192">
        <v>9</v>
      </c>
      <c r="L21" s="192">
        <v>20</v>
      </c>
      <c r="M21" s="192">
        <v>47</v>
      </c>
      <c r="N21" s="192">
        <v>68</v>
      </c>
      <c r="O21" s="192">
        <v>669</v>
      </c>
      <c r="P21" s="192">
        <v>37</v>
      </c>
      <c r="Q21" s="192">
        <v>171</v>
      </c>
      <c r="R21" s="192">
        <v>332</v>
      </c>
      <c r="S21" s="192">
        <v>378</v>
      </c>
      <c r="T21" s="192">
        <v>63</v>
      </c>
      <c r="U21" s="192">
        <v>55</v>
      </c>
      <c r="V21" s="192">
        <v>32</v>
      </c>
      <c r="W21" s="192">
        <v>914</v>
      </c>
    </row>
    <row r="22" spans="1:23" s="187" customFormat="1" ht="12" customHeight="1" x14ac:dyDescent="0.2">
      <c r="A22" s="191"/>
      <c r="B22" s="191"/>
      <c r="C22" s="191"/>
      <c r="D22" s="191"/>
      <c r="E22" s="34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</row>
    <row r="23" spans="1:23" s="185" customFormat="1" ht="12" customHeight="1" x14ac:dyDescent="0.2">
      <c r="A23" s="239" t="s">
        <v>374</v>
      </c>
      <c r="B23" s="239"/>
      <c r="C23" s="184">
        <v>47171</v>
      </c>
      <c r="D23" s="184">
        <v>25084</v>
      </c>
      <c r="E23" s="337">
        <v>53.176739946153354</v>
      </c>
      <c r="F23" s="184">
        <v>478</v>
      </c>
      <c r="G23" s="184">
        <v>403</v>
      </c>
      <c r="H23" s="184">
        <v>24203</v>
      </c>
      <c r="I23" s="184">
        <v>4468</v>
      </c>
      <c r="J23" s="184">
        <v>223</v>
      </c>
      <c r="K23" s="184">
        <v>280</v>
      </c>
      <c r="L23" s="184">
        <v>289</v>
      </c>
      <c r="M23" s="184">
        <v>404</v>
      </c>
      <c r="N23" s="184">
        <v>525</v>
      </c>
      <c r="O23" s="184">
        <v>3240</v>
      </c>
      <c r="P23" s="184">
        <v>468</v>
      </c>
      <c r="Q23" s="184">
        <v>2087</v>
      </c>
      <c r="R23" s="184">
        <v>2718</v>
      </c>
      <c r="S23" s="184">
        <v>2440</v>
      </c>
      <c r="T23" s="184">
        <v>1075</v>
      </c>
      <c r="U23" s="184">
        <v>127</v>
      </c>
      <c r="V23" s="184">
        <v>240</v>
      </c>
      <c r="W23" s="184">
        <v>5619</v>
      </c>
    </row>
    <row r="24" spans="1:23" s="187" customFormat="1" ht="12" customHeight="1" x14ac:dyDescent="0.2">
      <c r="A24" s="240" t="s">
        <v>38</v>
      </c>
      <c r="B24" s="240"/>
      <c r="C24" s="186">
        <v>26386</v>
      </c>
      <c r="D24" s="186">
        <v>13670</v>
      </c>
      <c r="E24" s="338">
        <v>51.807776851360572</v>
      </c>
      <c r="F24" s="186">
        <v>288</v>
      </c>
      <c r="G24" s="186">
        <v>254</v>
      </c>
      <c r="H24" s="186">
        <v>13128</v>
      </c>
      <c r="I24" s="186">
        <v>2526</v>
      </c>
      <c r="J24" s="186">
        <v>119</v>
      </c>
      <c r="K24" s="186">
        <v>142</v>
      </c>
      <c r="L24" s="186">
        <v>164</v>
      </c>
      <c r="M24" s="186">
        <v>243</v>
      </c>
      <c r="N24" s="186">
        <v>308</v>
      </c>
      <c r="O24" s="186">
        <v>1706</v>
      </c>
      <c r="P24" s="186">
        <v>254</v>
      </c>
      <c r="Q24" s="186">
        <v>1257</v>
      </c>
      <c r="R24" s="186">
        <v>1514</v>
      </c>
      <c r="S24" s="186">
        <v>1236</v>
      </c>
      <c r="T24" s="186">
        <v>602</v>
      </c>
      <c r="U24" s="186">
        <v>65</v>
      </c>
      <c r="V24" s="186">
        <v>93</v>
      </c>
      <c r="W24" s="186">
        <v>2899</v>
      </c>
    </row>
    <row r="25" spans="1:23" s="187" customFormat="1" ht="12" customHeight="1" x14ac:dyDescent="0.2">
      <c r="A25" s="240" t="s">
        <v>39</v>
      </c>
      <c r="B25" s="240"/>
      <c r="C25" s="186">
        <v>3501</v>
      </c>
      <c r="D25" s="186">
        <v>1680</v>
      </c>
      <c r="E25" s="338">
        <v>47.98628963153385</v>
      </c>
      <c r="F25" s="186">
        <v>27</v>
      </c>
      <c r="G25" s="186">
        <v>17</v>
      </c>
      <c r="H25" s="186">
        <v>1636</v>
      </c>
      <c r="I25" s="186">
        <v>356</v>
      </c>
      <c r="J25" s="186">
        <v>20</v>
      </c>
      <c r="K25" s="186">
        <v>15</v>
      </c>
      <c r="L25" s="186">
        <v>18</v>
      </c>
      <c r="M25" s="186">
        <v>22</v>
      </c>
      <c r="N25" s="186">
        <v>42</v>
      </c>
      <c r="O25" s="186">
        <v>188</v>
      </c>
      <c r="P25" s="186">
        <v>24</v>
      </c>
      <c r="Q25" s="186">
        <v>135</v>
      </c>
      <c r="R25" s="186">
        <v>186</v>
      </c>
      <c r="S25" s="186">
        <v>149</v>
      </c>
      <c r="T25" s="186">
        <v>61</v>
      </c>
      <c r="U25" s="186">
        <v>12</v>
      </c>
      <c r="V25" s="186">
        <v>9</v>
      </c>
      <c r="W25" s="186">
        <v>399</v>
      </c>
    </row>
    <row r="26" spans="1:23" s="187" customFormat="1" ht="12" customHeight="1" x14ac:dyDescent="0.2">
      <c r="A26" s="240" t="s">
        <v>40</v>
      </c>
      <c r="B26" s="240"/>
      <c r="C26" s="186">
        <v>8978</v>
      </c>
      <c r="D26" s="186">
        <v>4831</v>
      </c>
      <c r="E26" s="338">
        <v>53.809311650701716</v>
      </c>
      <c r="F26" s="186">
        <v>78</v>
      </c>
      <c r="G26" s="186">
        <v>82</v>
      </c>
      <c r="H26" s="186">
        <v>4671</v>
      </c>
      <c r="I26" s="186">
        <v>740</v>
      </c>
      <c r="J26" s="186">
        <v>46</v>
      </c>
      <c r="K26" s="186">
        <v>60</v>
      </c>
      <c r="L26" s="186">
        <v>56</v>
      </c>
      <c r="M26" s="186">
        <v>70</v>
      </c>
      <c r="N26" s="186">
        <v>122</v>
      </c>
      <c r="O26" s="186">
        <v>614</v>
      </c>
      <c r="P26" s="186">
        <v>93</v>
      </c>
      <c r="Q26" s="186">
        <v>383</v>
      </c>
      <c r="R26" s="186">
        <v>486</v>
      </c>
      <c r="S26" s="186">
        <v>560</v>
      </c>
      <c r="T26" s="186">
        <v>175</v>
      </c>
      <c r="U26" s="186">
        <v>25</v>
      </c>
      <c r="V26" s="186">
        <v>64</v>
      </c>
      <c r="W26" s="186">
        <v>1177</v>
      </c>
    </row>
    <row r="27" spans="1:23" s="187" customFormat="1" ht="12" customHeight="1" x14ac:dyDescent="0.2">
      <c r="A27" s="193"/>
      <c r="B27" s="189" t="s">
        <v>41</v>
      </c>
      <c r="C27" s="186">
        <v>892</v>
      </c>
      <c r="D27" s="186">
        <v>457</v>
      </c>
      <c r="E27" s="338">
        <v>51.233183856502244</v>
      </c>
      <c r="F27" s="186">
        <v>9</v>
      </c>
      <c r="G27" s="186">
        <v>5</v>
      </c>
      <c r="H27" s="186">
        <v>443</v>
      </c>
      <c r="I27" s="186">
        <v>64</v>
      </c>
      <c r="J27" s="186">
        <v>3</v>
      </c>
      <c r="K27" s="186">
        <v>2</v>
      </c>
      <c r="L27" s="186">
        <v>4</v>
      </c>
      <c r="M27" s="186">
        <v>10</v>
      </c>
      <c r="N27" s="186">
        <v>8</v>
      </c>
      <c r="O27" s="186">
        <v>36</v>
      </c>
      <c r="P27" s="186">
        <v>8</v>
      </c>
      <c r="Q27" s="186">
        <v>32</v>
      </c>
      <c r="R27" s="186">
        <v>49</v>
      </c>
      <c r="S27" s="186">
        <v>69</v>
      </c>
      <c r="T27" s="186">
        <v>16</v>
      </c>
      <c r="U27" s="186">
        <v>2</v>
      </c>
      <c r="V27" s="186">
        <v>23</v>
      </c>
      <c r="W27" s="186">
        <v>117</v>
      </c>
    </row>
    <row r="28" spans="1:23" s="187" customFormat="1" ht="12" customHeight="1" x14ac:dyDescent="0.2">
      <c r="A28" s="191"/>
      <c r="B28" s="189" t="s">
        <v>42</v>
      </c>
      <c r="C28" s="186">
        <v>8086</v>
      </c>
      <c r="D28" s="186">
        <v>4374</v>
      </c>
      <c r="E28" s="338">
        <v>54.093494929507791</v>
      </c>
      <c r="F28" s="186">
        <v>69</v>
      </c>
      <c r="G28" s="186">
        <v>77</v>
      </c>
      <c r="H28" s="186">
        <v>4228</v>
      </c>
      <c r="I28" s="186">
        <v>676</v>
      </c>
      <c r="J28" s="186">
        <v>43</v>
      </c>
      <c r="K28" s="186">
        <v>58</v>
      </c>
      <c r="L28" s="186">
        <v>52</v>
      </c>
      <c r="M28" s="186">
        <v>60</v>
      </c>
      <c r="N28" s="186">
        <v>114</v>
      </c>
      <c r="O28" s="186">
        <v>578</v>
      </c>
      <c r="P28" s="186">
        <v>85</v>
      </c>
      <c r="Q28" s="186">
        <v>351</v>
      </c>
      <c r="R28" s="186">
        <v>437</v>
      </c>
      <c r="S28" s="186">
        <v>491</v>
      </c>
      <c r="T28" s="186">
        <v>159</v>
      </c>
      <c r="U28" s="186">
        <v>23</v>
      </c>
      <c r="V28" s="186">
        <v>41</v>
      </c>
      <c r="W28" s="186">
        <v>1060</v>
      </c>
    </row>
    <row r="29" spans="1:23" s="187" customFormat="1" ht="12" customHeight="1" x14ac:dyDescent="0.2">
      <c r="A29" s="240" t="s">
        <v>43</v>
      </c>
      <c r="B29" s="240"/>
      <c r="C29" s="186">
        <v>2974</v>
      </c>
      <c r="D29" s="186">
        <v>1769</v>
      </c>
      <c r="E29" s="338">
        <v>59.482178883658371</v>
      </c>
      <c r="F29" s="186">
        <v>26</v>
      </c>
      <c r="G29" s="186">
        <v>20</v>
      </c>
      <c r="H29" s="186">
        <v>1723</v>
      </c>
      <c r="I29" s="186">
        <v>309</v>
      </c>
      <c r="J29" s="186">
        <v>17</v>
      </c>
      <c r="K29" s="186">
        <v>38</v>
      </c>
      <c r="L29" s="186">
        <v>15</v>
      </c>
      <c r="M29" s="186">
        <v>23</v>
      </c>
      <c r="N29" s="186">
        <v>18</v>
      </c>
      <c r="O29" s="186">
        <v>191</v>
      </c>
      <c r="P29" s="186">
        <v>28</v>
      </c>
      <c r="Q29" s="186">
        <v>100</v>
      </c>
      <c r="R29" s="186">
        <v>235</v>
      </c>
      <c r="S29" s="186">
        <v>222</v>
      </c>
      <c r="T29" s="186">
        <v>116</v>
      </c>
      <c r="U29" s="186">
        <v>14</v>
      </c>
      <c r="V29" s="186">
        <v>17</v>
      </c>
      <c r="W29" s="186">
        <v>380</v>
      </c>
    </row>
    <row r="30" spans="1:23" s="187" customFormat="1" ht="12" customHeight="1" x14ac:dyDescent="0.2">
      <c r="A30" s="193"/>
      <c r="B30" s="189" t="s">
        <v>44</v>
      </c>
      <c r="C30" s="186">
        <v>953</v>
      </c>
      <c r="D30" s="186">
        <v>500</v>
      </c>
      <c r="E30" s="338">
        <v>52.46589716684155</v>
      </c>
      <c r="F30" s="186">
        <v>4</v>
      </c>
      <c r="G30" s="186">
        <v>8</v>
      </c>
      <c r="H30" s="186">
        <v>488</v>
      </c>
      <c r="I30" s="186">
        <v>83</v>
      </c>
      <c r="J30" s="186">
        <v>7</v>
      </c>
      <c r="K30" s="186">
        <v>11</v>
      </c>
      <c r="L30" s="186">
        <v>5</v>
      </c>
      <c r="M30" s="186">
        <v>9</v>
      </c>
      <c r="N30" s="186">
        <v>3</v>
      </c>
      <c r="O30" s="186">
        <v>53</v>
      </c>
      <c r="P30" s="186">
        <v>3</v>
      </c>
      <c r="Q30" s="186">
        <v>20</v>
      </c>
      <c r="R30" s="186">
        <v>42</v>
      </c>
      <c r="S30" s="186">
        <v>85</v>
      </c>
      <c r="T30" s="186">
        <v>36</v>
      </c>
      <c r="U30" s="186">
        <v>6</v>
      </c>
      <c r="V30" s="186">
        <v>10</v>
      </c>
      <c r="W30" s="186">
        <v>115</v>
      </c>
    </row>
    <row r="31" spans="1:23" s="187" customFormat="1" ht="12" customHeight="1" x14ac:dyDescent="0.2">
      <c r="A31" s="191"/>
      <c r="B31" s="189" t="s">
        <v>45</v>
      </c>
      <c r="C31" s="186">
        <v>2021</v>
      </c>
      <c r="D31" s="186">
        <v>1269</v>
      </c>
      <c r="E31" s="338">
        <v>62.790697674418603</v>
      </c>
      <c r="F31" s="186">
        <v>22</v>
      </c>
      <c r="G31" s="186">
        <v>12</v>
      </c>
      <c r="H31" s="186">
        <v>1235</v>
      </c>
      <c r="I31" s="186">
        <v>226</v>
      </c>
      <c r="J31" s="186">
        <v>10</v>
      </c>
      <c r="K31" s="186">
        <v>27</v>
      </c>
      <c r="L31" s="186">
        <v>10</v>
      </c>
      <c r="M31" s="186">
        <v>14</v>
      </c>
      <c r="N31" s="186">
        <v>15</v>
      </c>
      <c r="O31" s="186">
        <v>138</v>
      </c>
      <c r="P31" s="186">
        <v>25</v>
      </c>
      <c r="Q31" s="186">
        <v>80</v>
      </c>
      <c r="R31" s="186">
        <v>193</v>
      </c>
      <c r="S31" s="186">
        <v>137</v>
      </c>
      <c r="T31" s="186">
        <v>80</v>
      </c>
      <c r="U31" s="186">
        <v>8</v>
      </c>
      <c r="V31" s="186">
        <v>7</v>
      </c>
      <c r="W31" s="186">
        <v>265</v>
      </c>
    </row>
    <row r="32" spans="1:23" s="187" customFormat="1" ht="12" customHeight="1" x14ac:dyDescent="0.2">
      <c r="A32" s="240" t="s">
        <v>46</v>
      </c>
      <c r="B32" s="240"/>
      <c r="C32" s="186">
        <v>813</v>
      </c>
      <c r="D32" s="186">
        <v>338</v>
      </c>
      <c r="E32" s="338">
        <v>41.574415744157442</v>
      </c>
      <c r="F32" s="186">
        <v>5</v>
      </c>
      <c r="G32" s="186">
        <v>6</v>
      </c>
      <c r="H32" s="186">
        <v>327</v>
      </c>
      <c r="I32" s="186">
        <v>66</v>
      </c>
      <c r="J32" s="186">
        <v>10</v>
      </c>
      <c r="K32" s="186">
        <v>7</v>
      </c>
      <c r="L32" s="186">
        <v>6</v>
      </c>
      <c r="M32" s="186">
        <v>5</v>
      </c>
      <c r="N32" s="186">
        <v>5</v>
      </c>
      <c r="O32" s="186">
        <v>14</v>
      </c>
      <c r="P32" s="186">
        <v>16</v>
      </c>
      <c r="Q32" s="186">
        <v>24</v>
      </c>
      <c r="R32" s="186">
        <v>47</v>
      </c>
      <c r="S32" s="186">
        <v>34</v>
      </c>
      <c r="T32" s="186">
        <v>22</v>
      </c>
      <c r="U32" s="186">
        <v>1</v>
      </c>
      <c r="V32" s="186">
        <v>3</v>
      </c>
      <c r="W32" s="186">
        <v>67</v>
      </c>
    </row>
    <row r="33" spans="1:23" s="187" customFormat="1" ht="12" customHeight="1" x14ac:dyDescent="0.2">
      <c r="A33" s="240" t="s">
        <v>375</v>
      </c>
      <c r="B33" s="240"/>
      <c r="C33" s="186">
        <v>4519</v>
      </c>
      <c r="D33" s="186">
        <v>2796</v>
      </c>
      <c r="E33" s="338">
        <v>61.872095596370876</v>
      </c>
      <c r="F33" s="186">
        <v>54</v>
      </c>
      <c r="G33" s="186">
        <v>24</v>
      </c>
      <c r="H33" s="186">
        <v>2718</v>
      </c>
      <c r="I33" s="186">
        <v>471</v>
      </c>
      <c r="J33" s="186">
        <v>11</v>
      </c>
      <c r="K33" s="186">
        <v>18</v>
      </c>
      <c r="L33" s="186">
        <v>30</v>
      </c>
      <c r="M33" s="186">
        <v>41</v>
      </c>
      <c r="N33" s="186">
        <v>30</v>
      </c>
      <c r="O33" s="186">
        <v>527</v>
      </c>
      <c r="P33" s="186">
        <v>53</v>
      </c>
      <c r="Q33" s="186">
        <v>188</v>
      </c>
      <c r="R33" s="186">
        <v>250</v>
      </c>
      <c r="S33" s="186">
        <v>239</v>
      </c>
      <c r="T33" s="186">
        <v>99</v>
      </c>
      <c r="U33" s="186">
        <v>10</v>
      </c>
      <c r="V33" s="186">
        <v>54</v>
      </c>
      <c r="W33" s="186">
        <v>697</v>
      </c>
    </row>
    <row r="34" spans="1:23" s="187" customFormat="1" ht="12" customHeight="1" x14ac:dyDescent="0.2">
      <c r="A34" s="193"/>
      <c r="B34" s="189" t="s">
        <v>48</v>
      </c>
      <c r="C34" s="186">
        <v>405</v>
      </c>
      <c r="D34" s="186">
        <v>271</v>
      </c>
      <c r="E34" s="338">
        <v>66.913580246913583</v>
      </c>
      <c r="F34" s="186">
        <v>6</v>
      </c>
      <c r="G34" s="186">
        <v>2</v>
      </c>
      <c r="H34" s="186">
        <v>263</v>
      </c>
      <c r="I34" s="186">
        <v>32</v>
      </c>
      <c r="J34" s="186">
        <v>1</v>
      </c>
      <c r="K34" s="186">
        <v>1</v>
      </c>
      <c r="L34" s="186">
        <v>2</v>
      </c>
      <c r="M34" s="186">
        <v>1</v>
      </c>
      <c r="N34" s="186">
        <v>1</v>
      </c>
      <c r="O34" s="186">
        <v>70</v>
      </c>
      <c r="P34" s="186">
        <v>0</v>
      </c>
      <c r="Q34" s="186">
        <v>27</v>
      </c>
      <c r="R34" s="186">
        <v>15</v>
      </c>
      <c r="S34" s="186">
        <v>26</v>
      </c>
      <c r="T34" s="186">
        <v>2</v>
      </c>
      <c r="U34" s="186">
        <v>1</v>
      </c>
      <c r="V34" s="186">
        <v>9</v>
      </c>
      <c r="W34" s="186">
        <v>75</v>
      </c>
    </row>
    <row r="35" spans="1:23" s="187" customFormat="1" ht="12" customHeight="1" x14ac:dyDescent="0.2">
      <c r="A35" s="188"/>
      <c r="B35" s="189" t="s">
        <v>49</v>
      </c>
      <c r="C35" s="186">
        <v>204</v>
      </c>
      <c r="D35" s="186">
        <v>99</v>
      </c>
      <c r="E35" s="338">
        <v>48.529411764705884</v>
      </c>
      <c r="F35" s="186">
        <v>2</v>
      </c>
      <c r="G35" s="186">
        <v>0</v>
      </c>
      <c r="H35" s="186">
        <v>97</v>
      </c>
      <c r="I35" s="186">
        <v>22</v>
      </c>
      <c r="J35" s="186">
        <v>0</v>
      </c>
      <c r="K35" s="186">
        <v>0</v>
      </c>
      <c r="L35" s="186">
        <v>0</v>
      </c>
      <c r="M35" s="186">
        <v>1</v>
      </c>
      <c r="N35" s="186">
        <v>1</v>
      </c>
      <c r="O35" s="186">
        <v>14</v>
      </c>
      <c r="P35" s="186">
        <v>2</v>
      </c>
      <c r="Q35" s="186">
        <v>6</v>
      </c>
      <c r="R35" s="186">
        <v>12</v>
      </c>
      <c r="S35" s="186">
        <v>3</v>
      </c>
      <c r="T35" s="186">
        <v>1</v>
      </c>
      <c r="U35" s="186">
        <v>1</v>
      </c>
      <c r="V35" s="186">
        <v>8</v>
      </c>
      <c r="W35" s="186">
        <v>26</v>
      </c>
    </row>
    <row r="36" spans="1:23" s="187" customFormat="1" ht="12" customHeight="1" x14ac:dyDescent="0.2">
      <c r="A36" s="188"/>
      <c r="B36" s="194" t="s">
        <v>376</v>
      </c>
      <c r="C36" s="192">
        <v>3910</v>
      </c>
      <c r="D36" s="192">
        <v>2426</v>
      </c>
      <c r="E36" s="339">
        <v>62.046035805626602</v>
      </c>
      <c r="F36" s="192">
        <v>46</v>
      </c>
      <c r="G36" s="192">
        <v>22</v>
      </c>
      <c r="H36" s="192">
        <v>2358</v>
      </c>
      <c r="I36" s="192">
        <v>417</v>
      </c>
      <c r="J36" s="192">
        <v>10</v>
      </c>
      <c r="K36" s="192">
        <v>17</v>
      </c>
      <c r="L36" s="192">
        <v>28</v>
      </c>
      <c r="M36" s="192">
        <v>39</v>
      </c>
      <c r="N36" s="192">
        <v>28</v>
      </c>
      <c r="O36" s="192">
        <v>443</v>
      </c>
      <c r="P36" s="192">
        <v>51</v>
      </c>
      <c r="Q36" s="192">
        <v>155</v>
      </c>
      <c r="R36" s="192">
        <v>223</v>
      </c>
      <c r="S36" s="192">
        <v>210</v>
      </c>
      <c r="T36" s="192">
        <v>96</v>
      </c>
      <c r="U36" s="192">
        <v>8</v>
      </c>
      <c r="V36" s="192">
        <v>37</v>
      </c>
      <c r="W36" s="192">
        <v>596</v>
      </c>
    </row>
    <row r="37" spans="1:23" s="187" customFormat="1" ht="12" customHeight="1" x14ac:dyDescent="0.2">
      <c r="A37" s="191"/>
      <c r="B37" s="191"/>
      <c r="C37" s="191"/>
      <c r="D37" s="191"/>
      <c r="E37" s="340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</row>
    <row r="38" spans="1:23" s="185" customFormat="1" ht="12" customHeight="1" x14ac:dyDescent="0.2">
      <c r="A38" s="239" t="s">
        <v>51</v>
      </c>
      <c r="B38" s="239"/>
      <c r="C38" s="184">
        <v>34986</v>
      </c>
      <c r="D38" s="184">
        <v>19966</v>
      </c>
      <c r="E38" s="337">
        <v>57.068541702395244</v>
      </c>
      <c r="F38" s="184">
        <v>424</v>
      </c>
      <c r="G38" s="184">
        <v>285</v>
      </c>
      <c r="H38" s="184">
        <v>19257</v>
      </c>
      <c r="I38" s="184">
        <v>3952</v>
      </c>
      <c r="J38" s="184">
        <v>392</v>
      </c>
      <c r="K38" s="184">
        <v>181</v>
      </c>
      <c r="L38" s="184">
        <v>225</v>
      </c>
      <c r="M38" s="184">
        <v>278</v>
      </c>
      <c r="N38" s="184">
        <v>552</v>
      </c>
      <c r="O38" s="184">
        <v>2420</v>
      </c>
      <c r="P38" s="184">
        <v>249</v>
      </c>
      <c r="Q38" s="184">
        <v>1160</v>
      </c>
      <c r="R38" s="184">
        <v>2227</v>
      </c>
      <c r="S38" s="184">
        <v>1772</v>
      </c>
      <c r="T38" s="184">
        <v>710</v>
      </c>
      <c r="U38" s="184">
        <v>97</v>
      </c>
      <c r="V38" s="184">
        <v>103</v>
      </c>
      <c r="W38" s="184">
        <v>4939</v>
      </c>
    </row>
    <row r="39" spans="1:23" s="187" customFormat="1" ht="12" customHeight="1" x14ac:dyDescent="0.2">
      <c r="A39" s="240" t="s">
        <v>52</v>
      </c>
      <c r="B39" s="240"/>
      <c r="C39" s="186">
        <v>31931</v>
      </c>
      <c r="D39" s="186">
        <v>18175</v>
      </c>
      <c r="E39" s="338">
        <v>56.919607904544172</v>
      </c>
      <c r="F39" s="186">
        <v>374</v>
      </c>
      <c r="G39" s="186">
        <v>257</v>
      </c>
      <c r="H39" s="186">
        <v>17544</v>
      </c>
      <c r="I39" s="186">
        <v>3554</v>
      </c>
      <c r="J39" s="186">
        <v>374</v>
      </c>
      <c r="K39" s="186">
        <v>169</v>
      </c>
      <c r="L39" s="186">
        <v>211</v>
      </c>
      <c r="M39" s="186">
        <v>258</v>
      </c>
      <c r="N39" s="186">
        <v>483</v>
      </c>
      <c r="O39" s="186">
        <v>2175</v>
      </c>
      <c r="P39" s="186">
        <v>231</v>
      </c>
      <c r="Q39" s="186">
        <v>1041</v>
      </c>
      <c r="R39" s="186">
        <v>2121</v>
      </c>
      <c r="S39" s="186">
        <v>1592</v>
      </c>
      <c r="T39" s="186">
        <v>679</v>
      </c>
      <c r="U39" s="186">
        <v>89</v>
      </c>
      <c r="V39" s="186">
        <v>95</v>
      </c>
      <c r="W39" s="186">
        <v>4472</v>
      </c>
    </row>
    <row r="40" spans="1:23" s="187" customFormat="1" ht="12" customHeight="1" x14ac:dyDescent="0.2">
      <c r="A40" s="241" t="s">
        <v>53</v>
      </c>
      <c r="B40" s="241"/>
      <c r="C40" s="192">
        <v>3055</v>
      </c>
      <c r="D40" s="192">
        <v>1791</v>
      </c>
      <c r="E40" s="339">
        <v>58.625204582651392</v>
      </c>
      <c r="F40" s="192">
        <v>50</v>
      </c>
      <c r="G40" s="192">
        <v>28</v>
      </c>
      <c r="H40" s="192">
        <v>1713</v>
      </c>
      <c r="I40" s="192">
        <v>398</v>
      </c>
      <c r="J40" s="192">
        <v>18</v>
      </c>
      <c r="K40" s="192">
        <v>12</v>
      </c>
      <c r="L40" s="192">
        <v>14</v>
      </c>
      <c r="M40" s="192">
        <v>20</v>
      </c>
      <c r="N40" s="192">
        <v>69</v>
      </c>
      <c r="O40" s="192">
        <v>245</v>
      </c>
      <c r="P40" s="192">
        <v>18</v>
      </c>
      <c r="Q40" s="192">
        <v>119</v>
      </c>
      <c r="R40" s="192">
        <v>106</v>
      </c>
      <c r="S40" s="192">
        <v>180</v>
      </c>
      <c r="T40" s="192">
        <v>31</v>
      </c>
      <c r="U40" s="192">
        <v>8</v>
      </c>
      <c r="V40" s="192">
        <v>8</v>
      </c>
      <c r="W40" s="192">
        <v>467</v>
      </c>
    </row>
    <row r="41" spans="1:23" s="187" customFormat="1" ht="12" customHeight="1" x14ac:dyDescent="0.2">
      <c r="A41" s="191"/>
      <c r="B41" s="191"/>
      <c r="C41" s="191"/>
      <c r="D41" s="191"/>
      <c r="E41" s="340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</row>
    <row r="42" spans="1:23" s="185" customFormat="1" ht="12" customHeight="1" x14ac:dyDescent="0.2">
      <c r="A42" s="239" t="s">
        <v>54</v>
      </c>
      <c r="B42" s="239"/>
      <c r="C42" s="184">
        <v>88140</v>
      </c>
      <c r="D42" s="184">
        <v>48266</v>
      </c>
      <c r="E42" s="337">
        <v>54.76060812343998</v>
      </c>
      <c r="F42" s="184">
        <v>895</v>
      </c>
      <c r="G42" s="184">
        <v>675</v>
      </c>
      <c r="H42" s="184">
        <v>46696</v>
      </c>
      <c r="I42" s="184">
        <v>8357</v>
      </c>
      <c r="J42" s="184">
        <v>606</v>
      </c>
      <c r="K42" s="184">
        <v>734</v>
      </c>
      <c r="L42" s="184">
        <v>695</v>
      </c>
      <c r="M42" s="184">
        <v>551</v>
      </c>
      <c r="N42" s="184">
        <v>1515</v>
      </c>
      <c r="O42" s="184">
        <v>5603</v>
      </c>
      <c r="P42" s="184">
        <v>924</v>
      </c>
      <c r="Q42" s="184">
        <v>4149</v>
      </c>
      <c r="R42" s="184">
        <v>4682</v>
      </c>
      <c r="S42" s="184">
        <v>6510</v>
      </c>
      <c r="T42" s="184">
        <v>1870</v>
      </c>
      <c r="U42" s="184">
        <v>270</v>
      </c>
      <c r="V42" s="184">
        <v>180</v>
      </c>
      <c r="W42" s="184">
        <v>10050</v>
      </c>
    </row>
    <row r="43" spans="1:23" s="187" customFormat="1" ht="12" customHeight="1" x14ac:dyDescent="0.2">
      <c r="A43" s="240" t="s">
        <v>55</v>
      </c>
      <c r="B43" s="240"/>
      <c r="C43" s="186">
        <v>55208</v>
      </c>
      <c r="D43" s="186">
        <v>29527</v>
      </c>
      <c r="E43" s="338">
        <v>53.483190841906968</v>
      </c>
      <c r="F43" s="186">
        <v>518</v>
      </c>
      <c r="G43" s="186">
        <v>403</v>
      </c>
      <c r="H43" s="186">
        <v>28606</v>
      </c>
      <c r="I43" s="186">
        <v>5514</v>
      </c>
      <c r="J43" s="186">
        <v>373</v>
      </c>
      <c r="K43" s="186">
        <v>513</v>
      </c>
      <c r="L43" s="186">
        <v>449</v>
      </c>
      <c r="M43" s="186">
        <v>345</v>
      </c>
      <c r="N43" s="186">
        <v>888</v>
      </c>
      <c r="O43" s="186">
        <v>3339</v>
      </c>
      <c r="P43" s="186">
        <v>512</v>
      </c>
      <c r="Q43" s="186">
        <v>2589</v>
      </c>
      <c r="R43" s="186">
        <v>2915</v>
      </c>
      <c r="S43" s="186">
        <v>3851</v>
      </c>
      <c r="T43" s="186">
        <v>1132</v>
      </c>
      <c r="U43" s="186">
        <v>154</v>
      </c>
      <c r="V43" s="186">
        <v>98</v>
      </c>
      <c r="W43" s="186">
        <v>5934</v>
      </c>
    </row>
    <row r="44" spans="1:23" s="187" customFormat="1" ht="12" customHeight="1" x14ac:dyDescent="0.2">
      <c r="A44" s="246" t="s">
        <v>56</v>
      </c>
      <c r="B44" s="246"/>
      <c r="C44" s="186">
        <v>16533</v>
      </c>
      <c r="D44" s="186">
        <v>9805</v>
      </c>
      <c r="E44" s="338">
        <v>59.305631161918591</v>
      </c>
      <c r="F44" s="186">
        <v>193</v>
      </c>
      <c r="G44" s="186">
        <v>136</v>
      </c>
      <c r="H44" s="186">
        <v>9476</v>
      </c>
      <c r="I44" s="186">
        <v>1554</v>
      </c>
      <c r="J44" s="186">
        <v>113</v>
      </c>
      <c r="K44" s="186">
        <v>111</v>
      </c>
      <c r="L44" s="186">
        <v>127</v>
      </c>
      <c r="M44" s="186">
        <v>105</v>
      </c>
      <c r="N44" s="186">
        <v>357</v>
      </c>
      <c r="O44" s="186">
        <v>1172</v>
      </c>
      <c r="P44" s="186">
        <v>224</v>
      </c>
      <c r="Q44" s="186">
        <v>726</v>
      </c>
      <c r="R44" s="186">
        <v>941</v>
      </c>
      <c r="S44" s="186">
        <v>1466</v>
      </c>
      <c r="T44" s="186">
        <v>357</v>
      </c>
      <c r="U44" s="186">
        <v>58</v>
      </c>
      <c r="V44" s="186">
        <v>39</v>
      </c>
      <c r="W44" s="186">
        <v>2126</v>
      </c>
    </row>
    <row r="45" spans="1:23" s="187" customFormat="1" ht="12" customHeight="1" x14ac:dyDescent="0.2">
      <c r="A45" s="194"/>
      <c r="B45" s="189" t="s">
        <v>57</v>
      </c>
      <c r="C45" s="186">
        <v>9117</v>
      </c>
      <c r="D45" s="186">
        <v>5454</v>
      </c>
      <c r="E45" s="338">
        <v>59.822309970384993</v>
      </c>
      <c r="F45" s="186">
        <v>102</v>
      </c>
      <c r="G45" s="186">
        <v>79</v>
      </c>
      <c r="H45" s="186">
        <v>5273</v>
      </c>
      <c r="I45" s="186">
        <v>891</v>
      </c>
      <c r="J45" s="186">
        <v>44</v>
      </c>
      <c r="K45" s="186">
        <v>47</v>
      </c>
      <c r="L45" s="186">
        <v>61</v>
      </c>
      <c r="M45" s="186">
        <v>38</v>
      </c>
      <c r="N45" s="186">
        <v>250</v>
      </c>
      <c r="O45" s="186">
        <v>717</v>
      </c>
      <c r="P45" s="186">
        <v>105</v>
      </c>
      <c r="Q45" s="186">
        <v>385</v>
      </c>
      <c r="R45" s="186">
        <v>394</v>
      </c>
      <c r="S45" s="186">
        <v>896</v>
      </c>
      <c r="T45" s="186">
        <v>141</v>
      </c>
      <c r="U45" s="186">
        <v>40</v>
      </c>
      <c r="V45" s="186">
        <v>23</v>
      </c>
      <c r="W45" s="186">
        <v>1241</v>
      </c>
    </row>
    <row r="46" spans="1:23" s="187" customFormat="1" ht="12" customHeight="1" x14ac:dyDescent="0.2">
      <c r="A46" s="194"/>
      <c r="B46" s="189" t="s">
        <v>58</v>
      </c>
      <c r="C46" s="186">
        <v>7416</v>
      </c>
      <c r="D46" s="186">
        <v>4351</v>
      </c>
      <c r="E46" s="338">
        <v>58.670442286947143</v>
      </c>
      <c r="F46" s="186">
        <v>91</v>
      </c>
      <c r="G46" s="186">
        <v>57</v>
      </c>
      <c r="H46" s="186">
        <v>4203</v>
      </c>
      <c r="I46" s="186">
        <v>663</v>
      </c>
      <c r="J46" s="186">
        <v>69</v>
      </c>
      <c r="K46" s="186">
        <v>64</v>
      </c>
      <c r="L46" s="186">
        <v>66</v>
      </c>
      <c r="M46" s="186">
        <v>67</v>
      </c>
      <c r="N46" s="186">
        <v>107</v>
      </c>
      <c r="O46" s="186">
        <v>455</v>
      </c>
      <c r="P46" s="186">
        <v>119</v>
      </c>
      <c r="Q46" s="186">
        <v>341</v>
      </c>
      <c r="R46" s="186">
        <v>547</v>
      </c>
      <c r="S46" s="186">
        <v>570</v>
      </c>
      <c r="T46" s="186">
        <v>216</v>
      </c>
      <c r="U46" s="186">
        <v>18</v>
      </c>
      <c r="V46" s="186">
        <v>16</v>
      </c>
      <c r="W46" s="186">
        <v>885</v>
      </c>
    </row>
    <row r="47" spans="1:23" s="187" customFormat="1" ht="12" customHeight="1" x14ac:dyDescent="0.2">
      <c r="A47" s="240" t="s">
        <v>60</v>
      </c>
      <c r="B47" s="240"/>
      <c r="C47" s="186">
        <v>16399</v>
      </c>
      <c r="D47" s="186">
        <v>8934</v>
      </c>
      <c r="E47" s="338">
        <v>54.478931642173301</v>
      </c>
      <c r="F47" s="186">
        <v>184</v>
      </c>
      <c r="G47" s="186">
        <v>136</v>
      </c>
      <c r="H47" s="186">
        <v>8614</v>
      </c>
      <c r="I47" s="186">
        <v>1289</v>
      </c>
      <c r="J47" s="186">
        <v>120</v>
      </c>
      <c r="K47" s="186">
        <v>110</v>
      </c>
      <c r="L47" s="186">
        <v>119</v>
      </c>
      <c r="M47" s="186">
        <v>101</v>
      </c>
      <c r="N47" s="186">
        <v>270</v>
      </c>
      <c r="O47" s="186">
        <v>1092</v>
      </c>
      <c r="P47" s="186">
        <v>188</v>
      </c>
      <c r="Q47" s="186">
        <v>834</v>
      </c>
      <c r="R47" s="186">
        <v>826</v>
      </c>
      <c r="S47" s="186">
        <v>1193</v>
      </c>
      <c r="T47" s="186">
        <v>381</v>
      </c>
      <c r="U47" s="186">
        <v>58</v>
      </c>
      <c r="V47" s="186">
        <v>43</v>
      </c>
      <c r="W47" s="186">
        <v>1990</v>
      </c>
    </row>
    <row r="48" spans="1:23" s="187" customFormat="1" ht="12" customHeight="1" x14ac:dyDescent="0.2">
      <c r="A48" s="194"/>
      <c r="B48" s="189" t="s">
        <v>61</v>
      </c>
      <c r="C48" s="186">
        <v>2182</v>
      </c>
      <c r="D48" s="186">
        <v>1259</v>
      </c>
      <c r="E48" s="338">
        <v>57.699358386801102</v>
      </c>
      <c r="F48" s="186">
        <v>27</v>
      </c>
      <c r="G48" s="186">
        <v>21</v>
      </c>
      <c r="H48" s="186">
        <v>1211</v>
      </c>
      <c r="I48" s="186">
        <v>197</v>
      </c>
      <c r="J48" s="186">
        <v>24</v>
      </c>
      <c r="K48" s="186">
        <v>11</v>
      </c>
      <c r="L48" s="186">
        <v>11</v>
      </c>
      <c r="M48" s="186">
        <v>25</v>
      </c>
      <c r="N48" s="186">
        <v>49</v>
      </c>
      <c r="O48" s="186">
        <v>153</v>
      </c>
      <c r="P48" s="186">
        <v>27</v>
      </c>
      <c r="Q48" s="186">
        <v>99</v>
      </c>
      <c r="R48" s="186">
        <v>140</v>
      </c>
      <c r="S48" s="186">
        <v>138</v>
      </c>
      <c r="T48" s="186">
        <v>54</v>
      </c>
      <c r="U48" s="186">
        <v>9</v>
      </c>
      <c r="V48" s="186">
        <v>5</v>
      </c>
      <c r="W48" s="186">
        <v>269</v>
      </c>
    </row>
    <row r="49" spans="1:23" s="187" customFormat="1" ht="12" customHeight="1" x14ac:dyDescent="0.2">
      <c r="A49" s="194"/>
      <c r="B49" s="189" t="s">
        <v>62</v>
      </c>
      <c r="C49" s="186">
        <v>5094</v>
      </c>
      <c r="D49" s="186">
        <v>2663</v>
      </c>
      <c r="E49" s="338">
        <v>52.277188849627009</v>
      </c>
      <c r="F49" s="186">
        <v>51</v>
      </c>
      <c r="G49" s="186">
        <v>49</v>
      </c>
      <c r="H49" s="186">
        <v>2563</v>
      </c>
      <c r="I49" s="186">
        <v>366</v>
      </c>
      <c r="J49" s="186">
        <v>42</v>
      </c>
      <c r="K49" s="186">
        <v>33</v>
      </c>
      <c r="L49" s="186">
        <v>34</v>
      </c>
      <c r="M49" s="186">
        <v>34</v>
      </c>
      <c r="N49" s="186">
        <v>63</v>
      </c>
      <c r="O49" s="186">
        <v>329</v>
      </c>
      <c r="P49" s="186">
        <v>52</v>
      </c>
      <c r="Q49" s="186">
        <v>286</v>
      </c>
      <c r="R49" s="186">
        <v>250</v>
      </c>
      <c r="S49" s="186">
        <v>324</v>
      </c>
      <c r="T49" s="186">
        <v>151</v>
      </c>
      <c r="U49" s="186">
        <v>14</v>
      </c>
      <c r="V49" s="186">
        <v>17</v>
      </c>
      <c r="W49" s="186">
        <v>568</v>
      </c>
    </row>
    <row r="50" spans="1:23" s="187" customFormat="1" ht="12" customHeight="1" x14ac:dyDescent="0.2">
      <c r="A50" s="194"/>
      <c r="B50" s="194" t="s">
        <v>63</v>
      </c>
      <c r="C50" s="192">
        <v>9123</v>
      </c>
      <c r="D50" s="192">
        <v>5012</v>
      </c>
      <c r="E50" s="339">
        <v>54.938068617779237</v>
      </c>
      <c r="F50" s="192">
        <v>106</v>
      </c>
      <c r="G50" s="192">
        <v>66</v>
      </c>
      <c r="H50" s="192">
        <v>4840</v>
      </c>
      <c r="I50" s="192">
        <v>726</v>
      </c>
      <c r="J50" s="192">
        <v>54</v>
      </c>
      <c r="K50" s="192">
        <v>66</v>
      </c>
      <c r="L50" s="192">
        <v>74</v>
      </c>
      <c r="M50" s="192">
        <v>42</v>
      </c>
      <c r="N50" s="192">
        <v>158</v>
      </c>
      <c r="O50" s="192">
        <v>610</v>
      </c>
      <c r="P50" s="192">
        <v>109</v>
      </c>
      <c r="Q50" s="192">
        <v>449</v>
      </c>
      <c r="R50" s="192">
        <v>436</v>
      </c>
      <c r="S50" s="192">
        <v>731</v>
      </c>
      <c r="T50" s="192">
        <v>176</v>
      </c>
      <c r="U50" s="192">
        <v>35</v>
      </c>
      <c r="V50" s="192">
        <v>21</v>
      </c>
      <c r="W50" s="192">
        <v>1153</v>
      </c>
    </row>
    <row r="51" spans="1:23" s="187" customFormat="1" ht="12" customHeight="1" x14ac:dyDescent="0.2">
      <c r="A51" s="190"/>
      <c r="B51" s="190"/>
      <c r="C51" s="190"/>
      <c r="D51" s="190"/>
      <c r="E51" s="341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</row>
    <row r="52" spans="1:23" s="185" customFormat="1" ht="12" customHeight="1" x14ac:dyDescent="0.2">
      <c r="A52" s="239" t="s">
        <v>64</v>
      </c>
      <c r="B52" s="239"/>
      <c r="C52" s="184">
        <v>37190</v>
      </c>
      <c r="D52" s="184">
        <v>21952</v>
      </c>
      <c r="E52" s="337">
        <v>59.02662005915569</v>
      </c>
      <c r="F52" s="184">
        <v>561</v>
      </c>
      <c r="G52" s="184">
        <v>298</v>
      </c>
      <c r="H52" s="184">
        <v>21093</v>
      </c>
      <c r="I52" s="184">
        <v>4031</v>
      </c>
      <c r="J52" s="184">
        <v>186</v>
      </c>
      <c r="K52" s="184">
        <v>195</v>
      </c>
      <c r="L52" s="184">
        <v>278</v>
      </c>
      <c r="M52" s="184">
        <v>336</v>
      </c>
      <c r="N52" s="184">
        <v>557</v>
      </c>
      <c r="O52" s="184">
        <v>3223</v>
      </c>
      <c r="P52" s="184">
        <v>390</v>
      </c>
      <c r="Q52" s="184">
        <v>1588</v>
      </c>
      <c r="R52" s="184">
        <v>2201</v>
      </c>
      <c r="S52" s="184">
        <v>2377</v>
      </c>
      <c r="T52" s="184">
        <v>1048</v>
      </c>
      <c r="U52" s="184">
        <v>130</v>
      </c>
      <c r="V52" s="184">
        <v>66</v>
      </c>
      <c r="W52" s="184">
        <v>4487</v>
      </c>
    </row>
    <row r="53" spans="1:23" s="187" customFormat="1" ht="12" customHeight="1" x14ac:dyDescent="0.2">
      <c r="A53" s="240" t="s">
        <v>65</v>
      </c>
      <c r="B53" s="240"/>
      <c r="C53" s="186">
        <v>11304</v>
      </c>
      <c r="D53" s="186">
        <v>6428</v>
      </c>
      <c r="E53" s="338">
        <v>56.864826610049541</v>
      </c>
      <c r="F53" s="186">
        <v>155</v>
      </c>
      <c r="G53" s="186">
        <v>86</v>
      </c>
      <c r="H53" s="186">
        <v>6187</v>
      </c>
      <c r="I53" s="186">
        <v>1176</v>
      </c>
      <c r="J53" s="186">
        <v>48</v>
      </c>
      <c r="K53" s="186">
        <v>58</v>
      </c>
      <c r="L53" s="186">
        <v>102</v>
      </c>
      <c r="M53" s="186">
        <v>106</v>
      </c>
      <c r="N53" s="186">
        <v>151</v>
      </c>
      <c r="O53" s="186">
        <v>903</v>
      </c>
      <c r="P53" s="186">
        <v>115</v>
      </c>
      <c r="Q53" s="186">
        <v>457</v>
      </c>
      <c r="R53" s="186">
        <v>667</v>
      </c>
      <c r="S53" s="186">
        <v>710</v>
      </c>
      <c r="T53" s="186">
        <v>262</v>
      </c>
      <c r="U53" s="186">
        <v>41</v>
      </c>
      <c r="V53" s="186">
        <v>11</v>
      </c>
      <c r="W53" s="186">
        <v>1380</v>
      </c>
    </row>
    <row r="54" spans="1:23" s="187" customFormat="1" ht="12" customHeight="1" x14ac:dyDescent="0.2">
      <c r="A54" s="240" t="s">
        <v>66</v>
      </c>
      <c r="B54" s="240"/>
      <c r="C54" s="186">
        <v>22539</v>
      </c>
      <c r="D54" s="186">
        <v>13346</v>
      </c>
      <c r="E54" s="338">
        <v>59.212919827853945</v>
      </c>
      <c r="F54" s="186">
        <v>358</v>
      </c>
      <c r="G54" s="186">
        <v>185</v>
      </c>
      <c r="H54" s="186">
        <v>12803</v>
      </c>
      <c r="I54" s="186">
        <v>2482</v>
      </c>
      <c r="J54" s="186">
        <v>127</v>
      </c>
      <c r="K54" s="186">
        <v>112</v>
      </c>
      <c r="L54" s="186">
        <v>153</v>
      </c>
      <c r="M54" s="186">
        <v>192</v>
      </c>
      <c r="N54" s="186">
        <v>369</v>
      </c>
      <c r="O54" s="186">
        <v>1939</v>
      </c>
      <c r="P54" s="186">
        <v>222</v>
      </c>
      <c r="Q54" s="186">
        <v>968</v>
      </c>
      <c r="R54" s="186">
        <v>1313</v>
      </c>
      <c r="S54" s="186">
        <v>1478</v>
      </c>
      <c r="T54" s="186">
        <v>654</v>
      </c>
      <c r="U54" s="186">
        <v>81</v>
      </c>
      <c r="V54" s="186">
        <v>51</v>
      </c>
      <c r="W54" s="186">
        <v>2662</v>
      </c>
    </row>
    <row r="55" spans="1:23" s="187" customFormat="1" ht="12" customHeight="1" x14ac:dyDescent="0.2">
      <c r="A55" s="241" t="s">
        <v>67</v>
      </c>
      <c r="B55" s="241"/>
      <c r="C55" s="192">
        <v>3347</v>
      </c>
      <c r="D55" s="192">
        <v>2178</v>
      </c>
      <c r="E55" s="339">
        <v>65.073199880489994</v>
      </c>
      <c r="F55" s="192">
        <v>48</v>
      </c>
      <c r="G55" s="192">
        <v>27</v>
      </c>
      <c r="H55" s="192">
        <v>2103</v>
      </c>
      <c r="I55" s="192">
        <v>373</v>
      </c>
      <c r="J55" s="192">
        <v>11</v>
      </c>
      <c r="K55" s="192">
        <v>25</v>
      </c>
      <c r="L55" s="192">
        <v>23</v>
      </c>
      <c r="M55" s="192">
        <v>38</v>
      </c>
      <c r="N55" s="192">
        <v>37</v>
      </c>
      <c r="O55" s="192">
        <v>381</v>
      </c>
      <c r="P55" s="192">
        <v>53</v>
      </c>
      <c r="Q55" s="192">
        <v>163</v>
      </c>
      <c r="R55" s="192">
        <v>221</v>
      </c>
      <c r="S55" s="192">
        <v>189</v>
      </c>
      <c r="T55" s="192">
        <v>132</v>
      </c>
      <c r="U55" s="192">
        <v>8</v>
      </c>
      <c r="V55" s="192">
        <v>4</v>
      </c>
      <c r="W55" s="192">
        <v>445</v>
      </c>
    </row>
    <row r="56" spans="1:23" s="187" customFormat="1" ht="12" customHeight="1" x14ac:dyDescent="0.2">
      <c r="A56" s="190"/>
      <c r="B56" s="195"/>
      <c r="C56" s="196"/>
      <c r="D56" s="196"/>
      <c r="E56" s="342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</row>
    <row r="57" spans="1:23" s="187" customFormat="1" ht="12" customHeight="1" x14ac:dyDescent="0.2">
      <c r="A57" s="245" t="s">
        <v>68</v>
      </c>
      <c r="B57" s="245"/>
      <c r="C57" s="183">
        <v>33760</v>
      </c>
      <c r="D57" s="183">
        <v>20039</v>
      </c>
      <c r="E57" s="336">
        <v>59.357227488151658</v>
      </c>
      <c r="F57" s="183">
        <v>518</v>
      </c>
      <c r="G57" s="183">
        <v>272</v>
      </c>
      <c r="H57" s="183">
        <v>19249</v>
      </c>
      <c r="I57" s="183">
        <v>3700</v>
      </c>
      <c r="J57" s="183">
        <v>170</v>
      </c>
      <c r="K57" s="183">
        <v>173</v>
      </c>
      <c r="L57" s="183">
        <v>248</v>
      </c>
      <c r="M57" s="183">
        <v>299</v>
      </c>
      <c r="N57" s="183">
        <v>500</v>
      </c>
      <c r="O57" s="183">
        <v>3059</v>
      </c>
      <c r="P57" s="183">
        <v>355</v>
      </c>
      <c r="Q57" s="183">
        <v>1422</v>
      </c>
      <c r="R57" s="183">
        <v>1962</v>
      </c>
      <c r="S57" s="183">
        <v>2122</v>
      </c>
      <c r="T57" s="183">
        <v>924</v>
      </c>
      <c r="U57" s="183">
        <v>116</v>
      </c>
      <c r="V57" s="183">
        <v>58</v>
      </c>
      <c r="W57" s="183">
        <v>4141</v>
      </c>
    </row>
    <row r="58" spans="1:23" s="187" customFormat="1" ht="12" customHeight="1" x14ac:dyDescent="0.2">
      <c r="A58" s="240" t="s">
        <v>70</v>
      </c>
      <c r="B58" s="240"/>
      <c r="C58" s="186">
        <v>2174</v>
      </c>
      <c r="D58" s="186">
        <v>1266</v>
      </c>
      <c r="E58" s="338">
        <v>58.233670653173874</v>
      </c>
      <c r="F58" s="186">
        <v>34</v>
      </c>
      <c r="G58" s="186">
        <v>19</v>
      </c>
      <c r="H58" s="186">
        <v>1213</v>
      </c>
      <c r="I58" s="186">
        <v>198</v>
      </c>
      <c r="J58" s="186">
        <v>13</v>
      </c>
      <c r="K58" s="186">
        <v>15</v>
      </c>
      <c r="L58" s="186">
        <v>20</v>
      </c>
      <c r="M58" s="186">
        <v>25</v>
      </c>
      <c r="N58" s="186">
        <v>26</v>
      </c>
      <c r="O58" s="186">
        <v>194</v>
      </c>
      <c r="P58" s="186">
        <v>13</v>
      </c>
      <c r="Q58" s="186">
        <v>112</v>
      </c>
      <c r="R58" s="186">
        <v>150</v>
      </c>
      <c r="S58" s="186">
        <v>119</v>
      </c>
      <c r="T58" s="186">
        <v>62</v>
      </c>
      <c r="U58" s="186">
        <v>4</v>
      </c>
      <c r="V58" s="186">
        <v>3</v>
      </c>
      <c r="W58" s="186">
        <v>259</v>
      </c>
    </row>
    <row r="59" spans="1:23" s="187" customFormat="1" ht="12" customHeight="1" x14ac:dyDescent="0.2">
      <c r="A59" s="240" t="s">
        <v>354</v>
      </c>
      <c r="B59" s="240"/>
      <c r="C59" s="186">
        <v>1596</v>
      </c>
      <c r="D59" s="186">
        <v>1025</v>
      </c>
      <c r="E59" s="338">
        <v>64.22305764411027</v>
      </c>
      <c r="F59" s="186">
        <v>19</v>
      </c>
      <c r="G59" s="186">
        <v>10</v>
      </c>
      <c r="H59" s="186">
        <v>996</v>
      </c>
      <c r="I59" s="186">
        <v>201</v>
      </c>
      <c r="J59" s="186">
        <v>6</v>
      </c>
      <c r="K59" s="186">
        <v>14</v>
      </c>
      <c r="L59" s="186">
        <v>17</v>
      </c>
      <c r="M59" s="186">
        <v>14</v>
      </c>
      <c r="N59" s="186">
        <v>14</v>
      </c>
      <c r="O59" s="186">
        <v>180</v>
      </c>
      <c r="P59" s="186">
        <v>24</v>
      </c>
      <c r="Q59" s="186">
        <v>50</v>
      </c>
      <c r="R59" s="186">
        <v>103</v>
      </c>
      <c r="S59" s="186">
        <v>81</v>
      </c>
      <c r="T59" s="186">
        <v>69</v>
      </c>
      <c r="U59" s="186">
        <v>5</v>
      </c>
      <c r="V59" s="186">
        <v>3</v>
      </c>
      <c r="W59" s="186">
        <v>215</v>
      </c>
    </row>
    <row r="60" spans="1:23" s="187" customFormat="1" ht="12" customHeight="1" x14ac:dyDescent="0.2">
      <c r="A60" s="240" t="s">
        <v>76</v>
      </c>
      <c r="B60" s="240"/>
      <c r="C60" s="186">
        <v>1751</v>
      </c>
      <c r="D60" s="186">
        <v>1153</v>
      </c>
      <c r="E60" s="338">
        <v>65.84808680753855</v>
      </c>
      <c r="F60" s="186">
        <v>29</v>
      </c>
      <c r="G60" s="186">
        <v>17</v>
      </c>
      <c r="H60" s="186">
        <v>1107</v>
      </c>
      <c r="I60" s="186">
        <v>172</v>
      </c>
      <c r="J60" s="186">
        <v>5</v>
      </c>
      <c r="K60" s="186">
        <v>11</v>
      </c>
      <c r="L60" s="186">
        <v>6</v>
      </c>
      <c r="M60" s="186">
        <v>24</v>
      </c>
      <c r="N60" s="186">
        <v>23</v>
      </c>
      <c r="O60" s="186">
        <v>201</v>
      </c>
      <c r="P60" s="186">
        <v>29</v>
      </c>
      <c r="Q60" s="186">
        <v>113</v>
      </c>
      <c r="R60" s="186">
        <v>118</v>
      </c>
      <c r="S60" s="186">
        <v>108</v>
      </c>
      <c r="T60" s="186">
        <v>63</v>
      </c>
      <c r="U60" s="186">
        <v>3</v>
      </c>
      <c r="V60" s="186">
        <v>1</v>
      </c>
      <c r="W60" s="186">
        <v>230</v>
      </c>
    </row>
    <row r="61" spans="1:23" s="187" customFormat="1" ht="12" customHeight="1" x14ac:dyDescent="0.2">
      <c r="A61" s="240" t="s">
        <v>77</v>
      </c>
      <c r="B61" s="240"/>
      <c r="C61" s="186">
        <v>4149</v>
      </c>
      <c r="D61" s="186">
        <v>2221</v>
      </c>
      <c r="E61" s="338">
        <v>53.530971318389973</v>
      </c>
      <c r="F61" s="186">
        <v>57</v>
      </c>
      <c r="G61" s="186">
        <v>37</v>
      </c>
      <c r="H61" s="186">
        <v>2127</v>
      </c>
      <c r="I61" s="186">
        <v>471</v>
      </c>
      <c r="J61" s="186">
        <v>16</v>
      </c>
      <c r="K61" s="186">
        <v>14</v>
      </c>
      <c r="L61" s="186">
        <v>27</v>
      </c>
      <c r="M61" s="186">
        <v>53</v>
      </c>
      <c r="N61" s="186">
        <v>51</v>
      </c>
      <c r="O61" s="186">
        <v>242</v>
      </c>
      <c r="P61" s="186">
        <v>51</v>
      </c>
      <c r="Q61" s="186">
        <v>143</v>
      </c>
      <c r="R61" s="186">
        <v>234</v>
      </c>
      <c r="S61" s="186">
        <v>280</v>
      </c>
      <c r="T61" s="186">
        <v>85</v>
      </c>
      <c r="U61" s="186">
        <v>22</v>
      </c>
      <c r="V61" s="186">
        <v>2</v>
      </c>
      <c r="W61" s="186">
        <v>436</v>
      </c>
    </row>
    <row r="62" spans="1:23" s="187" customFormat="1" ht="12" customHeight="1" x14ac:dyDescent="0.2">
      <c r="A62" s="240" t="s">
        <v>78</v>
      </c>
      <c r="B62" s="240"/>
      <c r="C62" s="186">
        <v>2084</v>
      </c>
      <c r="D62" s="186">
        <v>1305</v>
      </c>
      <c r="E62" s="338">
        <v>62.619961612284072</v>
      </c>
      <c r="F62" s="186">
        <v>36</v>
      </c>
      <c r="G62" s="186">
        <v>19</v>
      </c>
      <c r="H62" s="186">
        <v>1250</v>
      </c>
      <c r="I62" s="186">
        <v>314</v>
      </c>
      <c r="J62" s="186">
        <v>5</v>
      </c>
      <c r="K62" s="186">
        <v>10</v>
      </c>
      <c r="L62" s="186">
        <v>12</v>
      </c>
      <c r="M62" s="186">
        <v>18</v>
      </c>
      <c r="N62" s="186">
        <v>58</v>
      </c>
      <c r="O62" s="186">
        <v>85</v>
      </c>
      <c r="P62" s="186">
        <v>15</v>
      </c>
      <c r="Q62" s="186">
        <v>85</v>
      </c>
      <c r="R62" s="186">
        <v>119</v>
      </c>
      <c r="S62" s="186">
        <v>141</v>
      </c>
      <c r="T62" s="186">
        <v>74</v>
      </c>
      <c r="U62" s="186">
        <v>11</v>
      </c>
      <c r="V62" s="186">
        <v>4</v>
      </c>
      <c r="W62" s="186">
        <v>299</v>
      </c>
    </row>
    <row r="63" spans="1:23" s="187" customFormat="1" ht="12" customHeight="1" x14ac:dyDescent="0.2">
      <c r="A63" s="240" t="s">
        <v>81</v>
      </c>
      <c r="B63" s="240"/>
      <c r="C63" s="186">
        <v>10362</v>
      </c>
      <c r="D63" s="186">
        <v>6116</v>
      </c>
      <c r="E63" s="338">
        <v>59.023354564755842</v>
      </c>
      <c r="F63" s="186">
        <v>167</v>
      </c>
      <c r="G63" s="186">
        <v>75</v>
      </c>
      <c r="H63" s="186">
        <v>5874</v>
      </c>
      <c r="I63" s="186">
        <v>1169</v>
      </c>
      <c r="J63" s="186">
        <v>71</v>
      </c>
      <c r="K63" s="186">
        <v>59</v>
      </c>
      <c r="L63" s="186">
        <v>69</v>
      </c>
      <c r="M63" s="186">
        <v>92</v>
      </c>
      <c r="N63" s="186">
        <v>145</v>
      </c>
      <c r="O63" s="186">
        <v>1034</v>
      </c>
      <c r="P63" s="186">
        <v>122</v>
      </c>
      <c r="Q63" s="186">
        <v>469</v>
      </c>
      <c r="R63" s="186">
        <v>580</v>
      </c>
      <c r="S63" s="186">
        <v>580</v>
      </c>
      <c r="T63" s="186">
        <v>268</v>
      </c>
      <c r="U63" s="186">
        <v>26</v>
      </c>
      <c r="V63" s="186">
        <v>26</v>
      </c>
      <c r="W63" s="186">
        <v>1164</v>
      </c>
    </row>
    <row r="64" spans="1:23" s="187" customFormat="1" ht="12" customHeight="1" x14ac:dyDescent="0.2">
      <c r="A64" s="240" t="s">
        <v>83</v>
      </c>
      <c r="B64" s="240"/>
      <c r="C64" s="186">
        <v>2853</v>
      </c>
      <c r="D64" s="186">
        <v>1678</v>
      </c>
      <c r="E64" s="338">
        <v>58.815282159130739</v>
      </c>
      <c r="F64" s="186">
        <v>35</v>
      </c>
      <c r="G64" s="186">
        <v>22</v>
      </c>
      <c r="H64" s="186">
        <v>1621</v>
      </c>
      <c r="I64" s="186">
        <v>264</v>
      </c>
      <c r="J64" s="186">
        <v>16</v>
      </c>
      <c r="K64" s="186">
        <v>23</v>
      </c>
      <c r="L64" s="186">
        <v>36</v>
      </c>
      <c r="M64" s="186">
        <v>18</v>
      </c>
      <c r="N64" s="186">
        <v>49</v>
      </c>
      <c r="O64" s="186">
        <v>208</v>
      </c>
      <c r="P64" s="186">
        <v>30</v>
      </c>
      <c r="Q64" s="186">
        <v>117</v>
      </c>
      <c r="R64" s="186">
        <v>172</v>
      </c>
      <c r="S64" s="186">
        <v>196</v>
      </c>
      <c r="T64" s="186">
        <v>67</v>
      </c>
      <c r="U64" s="186">
        <v>11</v>
      </c>
      <c r="V64" s="186">
        <v>3</v>
      </c>
      <c r="W64" s="186">
        <v>411</v>
      </c>
    </row>
    <row r="65" spans="1:23" s="187" customFormat="1" ht="12" customHeight="1" x14ac:dyDescent="0.2">
      <c r="A65" s="240" t="s">
        <v>86</v>
      </c>
      <c r="B65" s="240"/>
      <c r="C65" s="186">
        <v>1706</v>
      </c>
      <c r="D65" s="186">
        <v>1122</v>
      </c>
      <c r="E65" s="338">
        <v>65.767878077373979</v>
      </c>
      <c r="F65" s="186">
        <v>46</v>
      </c>
      <c r="G65" s="186">
        <v>13</v>
      </c>
      <c r="H65" s="186">
        <v>1063</v>
      </c>
      <c r="I65" s="186">
        <v>195</v>
      </c>
      <c r="J65" s="186">
        <v>7</v>
      </c>
      <c r="K65" s="186">
        <v>7</v>
      </c>
      <c r="L65" s="186">
        <v>18</v>
      </c>
      <c r="M65" s="186">
        <v>15</v>
      </c>
      <c r="N65" s="186">
        <v>32</v>
      </c>
      <c r="O65" s="186">
        <v>205</v>
      </c>
      <c r="P65" s="186">
        <v>10</v>
      </c>
      <c r="Q65" s="186">
        <v>69</v>
      </c>
      <c r="R65" s="186">
        <v>80</v>
      </c>
      <c r="S65" s="186">
        <v>166</v>
      </c>
      <c r="T65" s="186">
        <v>47</v>
      </c>
      <c r="U65" s="186">
        <v>5</v>
      </c>
      <c r="V65" s="186">
        <v>0</v>
      </c>
      <c r="W65" s="186">
        <v>207</v>
      </c>
    </row>
    <row r="66" spans="1:23" s="187" customFormat="1" ht="12" customHeight="1" x14ac:dyDescent="0.2">
      <c r="A66" s="240" t="s">
        <v>88</v>
      </c>
      <c r="B66" s="240"/>
      <c r="C66" s="186">
        <v>1906</v>
      </c>
      <c r="D66" s="186">
        <v>1160</v>
      </c>
      <c r="E66" s="338">
        <v>60.8604407135362</v>
      </c>
      <c r="F66" s="186">
        <v>27</v>
      </c>
      <c r="G66" s="186">
        <v>15</v>
      </c>
      <c r="H66" s="186">
        <v>1118</v>
      </c>
      <c r="I66" s="186">
        <v>137</v>
      </c>
      <c r="J66" s="186">
        <v>8</v>
      </c>
      <c r="K66" s="186">
        <v>8</v>
      </c>
      <c r="L66" s="186">
        <v>10</v>
      </c>
      <c r="M66" s="186">
        <v>8</v>
      </c>
      <c r="N66" s="186">
        <v>29</v>
      </c>
      <c r="O66" s="186">
        <v>214</v>
      </c>
      <c r="P66" s="186">
        <v>15</v>
      </c>
      <c r="Q66" s="186">
        <v>73</v>
      </c>
      <c r="R66" s="186">
        <v>92</v>
      </c>
      <c r="S66" s="186">
        <v>163</v>
      </c>
      <c r="T66" s="186">
        <v>74</v>
      </c>
      <c r="U66" s="186">
        <v>7</v>
      </c>
      <c r="V66" s="186">
        <v>5</v>
      </c>
      <c r="W66" s="186">
        <v>275</v>
      </c>
    </row>
    <row r="67" spans="1:23" s="187" customFormat="1" ht="12" customHeight="1" x14ac:dyDescent="0.2">
      <c r="A67" s="240" t="s">
        <v>90</v>
      </c>
      <c r="B67" s="240"/>
      <c r="C67" s="186">
        <v>3051</v>
      </c>
      <c r="D67" s="186">
        <v>1730</v>
      </c>
      <c r="E67" s="338">
        <v>56.702720419534579</v>
      </c>
      <c r="F67" s="186">
        <v>39</v>
      </c>
      <c r="G67" s="186">
        <v>37</v>
      </c>
      <c r="H67" s="186">
        <v>1654</v>
      </c>
      <c r="I67" s="186">
        <v>336</v>
      </c>
      <c r="J67" s="186">
        <v>20</v>
      </c>
      <c r="K67" s="186">
        <v>6</v>
      </c>
      <c r="L67" s="186">
        <v>14</v>
      </c>
      <c r="M67" s="186">
        <v>22</v>
      </c>
      <c r="N67" s="186">
        <v>48</v>
      </c>
      <c r="O67" s="186">
        <v>237</v>
      </c>
      <c r="P67" s="186">
        <v>25</v>
      </c>
      <c r="Q67" s="186">
        <v>106</v>
      </c>
      <c r="R67" s="186">
        <v>203</v>
      </c>
      <c r="S67" s="186">
        <v>173</v>
      </c>
      <c r="T67" s="186">
        <v>67</v>
      </c>
      <c r="U67" s="186">
        <v>18</v>
      </c>
      <c r="V67" s="186">
        <v>8</v>
      </c>
      <c r="W67" s="186">
        <v>371</v>
      </c>
    </row>
    <row r="68" spans="1:23" s="187" customFormat="1" ht="12" customHeight="1" x14ac:dyDescent="0.2">
      <c r="A68" s="241" t="s">
        <v>92</v>
      </c>
      <c r="B68" s="241"/>
      <c r="C68" s="192">
        <v>2128</v>
      </c>
      <c r="D68" s="192">
        <v>1263</v>
      </c>
      <c r="E68" s="339">
        <v>59.351503759398497</v>
      </c>
      <c r="F68" s="192">
        <v>29</v>
      </c>
      <c r="G68" s="192">
        <v>8</v>
      </c>
      <c r="H68" s="192">
        <v>1226</v>
      </c>
      <c r="I68" s="192">
        <v>243</v>
      </c>
      <c r="J68" s="192">
        <v>3</v>
      </c>
      <c r="K68" s="192">
        <v>6</v>
      </c>
      <c r="L68" s="192">
        <v>19</v>
      </c>
      <c r="M68" s="192">
        <v>10</v>
      </c>
      <c r="N68" s="192">
        <v>25</v>
      </c>
      <c r="O68" s="192">
        <v>259</v>
      </c>
      <c r="P68" s="192">
        <v>21</v>
      </c>
      <c r="Q68" s="192">
        <v>85</v>
      </c>
      <c r="R68" s="192">
        <v>111</v>
      </c>
      <c r="S68" s="192">
        <v>115</v>
      </c>
      <c r="T68" s="192">
        <v>48</v>
      </c>
      <c r="U68" s="192">
        <v>4</v>
      </c>
      <c r="V68" s="192">
        <v>3</v>
      </c>
      <c r="W68" s="192">
        <v>274</v>
      </c>
    </row>
    <row r="69" spans="1:23" s="187" customFormat="1" ht="12" customHeight="1" x14ac:dyDescent="0.2">
      <c r="A69" s="190"/>
      <c r="B69" s="190"/>
      <c r="C69" s="190"/>
      <c r="D69" s="190"/>
      <c r="E69" s="341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</row>
    <row r="70" spans="1:23" s="187" customFormat="1" ht="12" customHeight="1" x14ac:dyDescent="0.2">
      <c r="A70" s="239" t="s">
        <v>93</v>
      </c>
      <c r="B70" s="239"/>
      <c r="C70" s="184">
        <v>91261</v>
      </c>
      <c r="D70" s="184">
        <v>49944</v>
      </c>
      <c r="E70" s="337">
        <v>54.726553511357537</v>
      </c>
      <c r="F70" s="184">
        <v>935</v>
      </c>
      <c r="G70" s="184">
        <v>699</v>
      </c>
      <c r="H70" s="184">
        <v>48310</v>
      </c>
      <c r="I70" s="184">
        <v>8652</v>
      </c>
      <c r="J70" s="184">
        <v>620</v>
      </c>
      <c r="K70" s="184">
        <v>756</v>
      </c>
      <c r="L70" s="184">
        <v>723</v>
      </c>
      <c r="M70" s="184">
        <v>588</v>
      </c>
      <c r="N70" s="184">
        <v>1569</v>
      </c>
      <c r="O70" s="184">
        <v>5698</v>
      </c>
      <c r="P70" s="184">
        <v>952</v>
      </c>
      <c r="Q70" s="184">
        <v>4288</v>
      </c>
      <c r="R70" s="184">
        <v>4920</v>
      </c>
      <c r="S70" s="184">
        <v>6744</v>
      </c>
      <c r="T70" s="184">
        <v>1993</v>
      </c>
      <c r="U70" s="184">
        <v>283</v>
      </c>
      <c r="V70" s="184">
        <v>188</v>
      </c>
      <c r="W70" s="184">
        <v>10336</v>
      </c>
    </row>
    <row r="71" spans="1:23" s="187" customFormat="1" ht="12" customHeight="1" x14ac:dyDescent="0.2">
      <c r="A71" s="240" t="s">
        <v>94</v>
      </c>
      <c r="B71" s="240"/>
      <c r="C71" s="186">
        <v>2607</v>
      </c>
      <c r="D71" s="186">
        <v>1341</v>
      </c>
      <c r="E71" s="338">
        <v>51.438434982738784</v>
      </c>
      <c r="F71" s="186">
        <v>29</v>
      </c>
      <c r="G71" s="186">
        <v>17</v>
      </c>
      <c r="H71" s="186">
        <v>1295</v>
      </c>
      <c r="I71" s="186">
        <v>189</v>
      </c>
      <c r="J71" s="186">
        <v>14</v>
      </c>
      <c r="K71" s="186">
        <v>16</v>
      </c>
      <c r="L71" s="186">
        <v>24</v>
      </c>
      <c r="M71" s="186">
        <v>10</v>
      </c>
      <c r="N71" s="186">
        <v>57</v>
      </c>
      <c r="O71" s="186">
        <v>167</v>
      </c>
      <c r="P71" s="186">
        <v>31</v>
      </c>
      <c r="Q71" s="186">
        <v>135</v>
      </c>
      <c r="R71" s="186">
        <v>105</v>
      </c>
      <c r="S71" s="186">
        <v>191</v>
      </c>
      <c r="T71" s="186">
        <v>39</v>
      </c>
      <c r="U71" s="186">
        <v>11</v>
      </c>
      <c r="V71" s="186">
        <v>3</v>
      </c>
      <c r="W71" s="186">
        <v>303</v>
      </c>
    </row>
    <row r="72" spans="1:23" s="187" customFormat="1" ht="12" customHeight="1" x14ac:dyDescent="0.2">
      <c r="A72" s="240" t="s">
        <v>95</v>
      </c>
      <c r="B72" s="240"/>
      <c r="C72" s="186">
        <v>1133</v>
      </c>
      <c r="D72" s="186">
        <v>696</v>
      </c>
      <c r="E72" s="338">
        <v>61.42983230361871</v>
      </c>
      <c r="F72" s="186">
        <v>14</v>
      </c>
      <c r="G72" s="186">
        <v>9</v>
      </c>
      <c r="H72" s="186">
        <v>673</v>
      </c>
      <c r="I72" s="186">
        <v>108</v>
      </c>
      <c r="J72" s="186">
        <v>14</v>
      </c>
      <c r="K72" s="186">
        <v>3</v>
      </c>
      <c r="L72" s="186">
        <v>6</v>
      </c>
      <c r="M72" s="186">
        <v>14</v>
      </c>
      <c r="N72" s="186">
        <v>28</v>
      </c>
      <c r="O72" s="186">
        <v>109</v>
      </c>
      <c r="P72" s="186">
        <v>17</v>
      </c>
      <c r="Q72" s="186">
        <v>56</v>
      </c>
      <c r="R72" s="186">
        <v>69</v>
      </c>
      <c r="S72" s="186">
        <v>57</v>
      </c>
      <c r="T72" s="186">
        <v>35</v>
      </c>
      <c r="U72" s="186">
        <v>5</v>
      </c>
      <c r="V72" s="186">
        <v>3</v>
      </c>
      <c r="W72" s="186">
        <v>149</v>
      </c>
    </row>
    <row r="73" spans="1:23" s="187" customFormat="1" ht="12" customHeight="1" x14ac:dyDescent="0.2">
      <c r="A73" s="240" t="s">
        <v>96</v>
      </c>
      <c r="B73" s="240"/>
      <c r="C73" s="186">
        <v>274</v>
      </c>
      <c r="D73" s="186">
        <v>160</v>
      </c>
      <c r="E73" s="338">
        <v>58.394160583941606</v>
      </c>
      <c r="F73" s="186">
        <v>5</v>
      </c>
      <c r="G73" s="186">
        <v>5</v>
      </c>
      <c r="H73" s="186">
        <v>150</v>
      </c>
      <c r="I73" s="186">
        <v>18</v>
      </c>
      <c r="J73" s="186">
        <v>0</v>
      </c>
      <c r="K73" s="186">
        <v>6</v>
      </c>
      <c r="L73" s="186">
        <v>1</v>
      </c>
      <c r="M73" s="186">
        <v>5</v>
      </c>
      <c r="N73" s="186">
        <v>4</v>
      </c>
      <c r="O73" s="186">
        <v>16</v>
      </c>
      <c r="P73" s="186">
        <v>8</v>
      </c>
      <c r="Q73" s="186">
        <v>7</v>
      </c>
      <c r="R73" s="186">
        <v>26</v>
      </c>
      <c r="S73" s="186">
        <v>17</v>
      </c>
      <c r="T73" s="186">
        <v>6</v>
      </c>
      <c r="U73" s="186">
        <v>0</v>
      </c>
      <c r="V73" s="186">
        <v>0</v>
      </c>
      <c r="W73" s="186">
        <v>36</v>
      </c>
    </row>
    <row r="74" spans="1:23" s="187" customFormat="1" ht="12" customHeight="1" x14ac:dyDescent="0.2">
      <c r="A74" s="240" t="s">
        <v>97</v>
      </c>
      <c r="B74" s="240"/>
      <c r="C74" s="186">
        <v>751</v>
      </c>
      <c r="D74" s="186">
        <v>409</v>
      </c>
      <c r="E74" s="338">
        <v>54.460719041278296</v>
      </c>
      <c r="F74" s="186">
        <v>11</v>
      </c>
      <c r="G74" s="186">
        <v>6</v>
      </c>
      <c r="H74" s="186">
        <v>392</v>
      </c>
      <c r="I74" s="186">
        <v>59</v>
      </c>
      <c r="J74" s="186">
        <v>3</v>
      </c>
      <c r="K74" s="186">
        <v>4</v>
      </c>
      <c r="L74" s="186">
        <v>10</v>
      </c>
      <c r="M74" s="186">
        <v>10</v>
      </c>
      <c r="N74" s="186">
        <v>14</v>
      </c>
      <c r="O74" s="186">
        <v>22</v>
      </c>
      <c r="P74" s="186">
        <v>9</v>
      </c>
      <c r="Q74" s="186">
        <v>27</v>
      </c>
      <c r="R74" s="186">
        <v>59</v>
      </c>
      <c r="S74" s="186">
        <v>49</v>
      </c>
      <c r="T74" s="186">
        <v>39</v>
      </c>
      <c r="U74" s="186">
        <v>4</v>
      </c>
      <c r="V74" s="186">
        <v>2</v>
      </c>
      <c r="W74" s="186">
        <v>81</v>
      </c>
    </row>
    <row r="75" spans="1:23" s="187" customFormat="1" ht="12" customHeight="1" x14ac:dyDescent="0.2">
      <c r="A75" s="240" t="s">
        <v>98</v>
      </c>
      <c r="B75" s="240"/>
      <c r="C75" s="186">
        <v>264</v>
      </c>
      <c r="D75" s="186">
        <v>128</v>
      </c>
      <c r="E75" s="338">
        <v>48.484848484848484</v>
      </c>
      <c r="F75" s="186">
        <v>2</v>
      </c>
      <c r="G75" s="186">
        <v>1</v>
      </c>
      <c r="H75" s="186">
        <v>125</v>
      </c>
      <c r="I75" s="186">
        <v>10</v>
      </c>
      <c r="J75" s="186">
        <v>4</v>
      </c>
      <c r="K75" s="186">
        <v>1</v>
      </c>
      <c r="L75" s="186">
        <v>5</v>
      </c>
      <c r="M75" s="186">
        <v>5</v>
      </c>
      <c r="N75" s="186">
        <v>0</v>
      </c>
      <c r="O75" s="186">
        <v>5</v>
      </c>
      <c r="P75" s="186">
        <v>5</v>
      </c>
      <c r="Q75" s="186">
        <v>14</v>
      </c>
      <c r="R75" s="186">
        <v>17</v>
      </c>
      <c r="S75" s="186">
        <v>9</v>
      </c>
      <c r="T75" s="186">
        <v>11</v>
      </c>
      <c r="U75" s="186">
        <v>0</v>
      </c>
      <c r="V75" s="186">
        <v>1</v>
      </c>
      <c r="W75" s="186">
        <v>38</v>
      </c>
    </row>
    <row r="76" spans="1:23" s="187" customFormat="1" ht="12" customHeight="1" x14ac:dyDescent="0.2">
      <c r="A76" s="240" t="s">
        <v>100</v>
      </c>
      <c r="B76" s="240"/>
      <c r="C76" s="186">
        <v>1039</v>
      </c>
      <c r="D76" s="186">
        <v>608</v>
      </c>
      <c r="E76" s="338">
        <v>58.517805582290663</v>
      </c>
      <c r="F76" s="186">
        <v>8</v>
      </c>
      <c r="G76" s="186">
        <v>12</v>
      </c>
      <c r="H76" s="186">
        <v>588</v>
      </c>
      <c r="I76" s="186">
        <v>70</v>
      </c>
      <c r="J76" s="186">
        <v>1</v>
      </c>
      <c r="K76" s="186">
        <v>7</v>
      </c>
      <c r="L76" s="186">
        <v>7</v>
      </c>
      <c r="M76" s="186">
        <v>3</v>
      </c>
      <c r="N76" s="186">
        <v>13</v>
      </c>
      <c r="O76" s="186">
        <v>51</v>
      </c>
      <c r="P76" s="186">
        <v>13</v>
      </c>
      <c r="Q76" s="186">
        <v>51</v>
      </c>
      <c r="R76" s="186">
        <v>60</v>
      </c>
      <c r="S76" s="186">
        <v>112</v>
      </c>
      <c r="T76" s="186">
        <v>17</v>
      </c>
      <c r="U76" s="186">
        <v>7</v>
      </c>
      <c r="V76" s="186">
        <v>1</v>
      </c>
      <c r="W76" s="186">
        <v>175</v>
      </c>
    </row>
    <row r="77" spans="1:23" s="187" customFormat="1" ht="12" customHeight="1" x14ac:dyDescent="0.2">
      <c r="A77" s="240" t="s">
        <v>101</v>
      </c>
      <c r="B77" s="240"/>
      <c r="C77" s="186">
        <v>522</v>
      </c>
      <c r="D77" s="186">
        <v>270</v>
      </c>
      <c r="E77" s="338">
        <v>51.724137931034484</v>
      </c>
      <c r="F77" s="186">
        <v>6</v>
      </c>
      <c r="G77" s="186">
        <v>10</v>
      </c>
      <c r="H77" s="186">
        <v>254</v>
      </c>
      <c r="I77" s="186">
        <v>30</v>
      </c>
      <c r="J77" s="186">
        <v>5</v>
      </c>
      <c r="K77" s="186">
        <v>2</v>
      </c>
      <c r="L77" s="186">
        <v>3</v>
      </c>
      <c r="M77" s="186">
        <v>3</v>
      </c>
      <c r="N77" s="186">
        <v>4</v>
      </c>
      <c r="O77" s="186">
        <v>33</v>
      </c>
      <c r="P77" s="186">
        <v>4</v>
      </c>
      <c r="Q77" s="186">
        <v>26</v>
      </c>
      <c r="R77" s="186">
        <v>25</v>
      </c>
      <c r="S77" s="186">
        <v>37</v>
      </c>
      <c r="T77" s="186">
        <v>24</v>
      </c>
      <c r="U77" s="186">
        <v>1</v>
      </c>
      <c r="V77" s="186">
        <v>1</v>
      </c>
      <c r="W77" s="186">
        <v>56</v>
      </c>
    </row>
    <row r="78" spans="1:23" s="187" customFormat="1" ht="12" customHeight="1" x14ac:dyDescent="0.2">
      <c r="A78" s="240" t="s">
        <v>103</v>
      </c>
      <c r="B78" s="240"/>
      <c r="C78" s="186">
        <v>2020</v>
      </c>
      <c r="D78" s="186">
        <v>1241</v>
      </c>
      <c r="E78" s="338">
        <v>61.435643564356432</v>
      </c>
      <c r="F78" s="186">
        <v>21</v>
      </c>
      <c r="G78" s="186">
        <v>14</v>
      </c>
      <c r="H78" s="186">
        <v>1206</v>
      </c>
      <c r="I78" s="186">
        <v>164</v>
      </c>
      <c r="J78" s="186">
        <v>17</v>
      </c>
      <c r="K78" s="186">
        <v>15</v>
      </c>
      <c r="L78" s="186">
        <v>14</v>
      </c>
      <c r="M78" s="186">
        <v>6</v>
      </c>
      <c r="N78" s="186">
        <v>25</v>
      </c>
      <c r="O78" s="186">
        <v>116</v>
      </c>
      <c r="P78" s="186">
        <v>14</v>
      </c>
      <c r="Q78" s="186">
        <v>104</v>
      </c>
      <c r="R78" s="186">
        <v>81</v>
      </c>
      <c r="S78" s="186">
        <v>266</v>
      </c>
      <c r="T78" s="186">
        <v>37</v>
      </c>
      <c r="U78" s="186">
        <v>5</v>
      </c>
      <c r="V78" s="186">
        <v>3</v>
      </c>
      <c r="W78" s="186">
        <v>339</v>
      </c>
    </row>
    <row r="79" spans="1:23" s="187" customFormat="1" ht="12" customHeight="1" x14ac:dyDescent="0.2">
      <c r="A79" s="240" t="s">
        <v>105</v>
      </c>
      <c r="B79" s="240"/>
      <c r="C79" s="186">
        <v>516</v>
      </c>
      <c r="D79" s="186">
        <v>275</v>
      </c>
      <c r="E79" s="338">
        <v>53.29457364341085</v>
      </c>
      <c r="F79" s="186">
        <v>6</v>
      </c>
      <c r="G79" s="186">
        <v>3</v>
      </c>
      <c r="H79" s="186">
        <v>266</v>
      </c>
      <c r="I79" s="186">
        <v>51</v>
      </c>
      <c r="J79" s="186">
        <v>2</v>
      </c>
      <c r="K79" s="186">
        <v>5</v>
      </c>
      <c r="L79" s="186">
        <v>3</v>
      </c>
      <c r="M79" s="186">
        <v>7</v>
      </c>
      <c r="N79" s="186">
        <v>6</v>
      </c>
      <c r="O79" s="186">
        <v>30</v>
      </c>
      <c r="P79" s="186">
        <v>9</v>
      </c>
      <c r="Q79" s="186">
        <v>31</v>
      </c>
      <c r="R79" s="186">
        <v>33</v>
      </c>
      <c r="S79" s="186">
        <v>43</v>
      </c>
      <c r="T79" s="186">
        <v>5</v>
      </c>
      <c r="U79" s="186">
        <v>1</v>
      </c>
      <c r="V79" s="186">
        <v>0</v>
      </c>
      <c r="W79" s="186">
        <v>40</v>
      </c>
    </row>
    <row r="80" spans="1:23" s="187" customFormat="1" ht="12" customHeight="1" x14ac:dyDescent="0.2">
      <c r="A80" s="240" t="s">
        <v>107</v>
      </c>
      <c r="B80" s="240"/>
      <c r="C80" s="186">
        <v>346</v>
      </c>
      <c r="D80" s="186">
        <v>207</v>
      </c>
      <c r="E80" s="338">
        <v>59.826589595375722</v>
      </c>
      <c r="F80" s="186">
        <v>6</v>
      </c>
      <c r="G80" s="186">
        <v>3</v>
      </c>
      <c r="H80" s="186">
        <v>198</v>
      </c>
      <c r="I80" s="186">
        <v>42</v>
      </c>
      <c r="J80" s="186">
        <v>1</v>
      </c>
      <c r="K80" s="186">
        <v>2</v>
      </c>
      <c r="L80" s="186">
        <v>4</v>
      </c>
      <c r="M80" s="186">
        <v>2</v>
      </c>
      <c r="N80" s="186">
        <v>3</v>
      </c>
      <c r="O80" s="186">
        <v>36</v>
      </c>
      <c r="P80" s="186">
        <v>3</v>
      </c>
      <c r="Q80" s="186">
        <v>9</v>
      </c>
      <c r="R80" s="186">
        <v>37</v>
      </c>
      <c r="S80" s="186">
        <v>26</v>
      </c>
      <c r="T80" s="186">
        <v>6</v>
      </c>
      <c r="U80" s="186">
        <v>0</v>
      </c>
      <c r="V80" s="186">
        <v>0</v>
      </c>
      <c r="W80" s="186">
        <v>27</v>
      </c>
    </row>
    <row r="81" spans="1:23" s="187" customFormat="1" ht="12" customHeight="1" x14ac:dyDescent="0.2">
      <c r="A81" s="240" t="s">
        <v>108</v>
      </c>
      <c r="B81" s="240"/>
      <c r="C81" s="186">
        <v>550</v>
      </c>
      <c r="D81" s="186">
        <v>302</v>
      </c>
      <c r="E81" s="338">
        <v>54.909090909090907</v>
      </c>
      <c r="F81" s="186">
        <v>5</v>
      </c>
      <c r="G81" s="186">
        <v>5</v>
      </c>
      <c r="H81" s="186">
        <v>292</v>
      </c>
      <c r="I81" s="186">
        <v>58</v>
      </c>
      <c r="J81" s="186">
        <v>8</v>
      </c>
      <c r="K81" s="186">
        <v>2</v>
      </c>
      <c r="L81" s="186">
        <v>3</v>
      </c>
      <c r="M81" s="186">
        <v>5</v>
      </c>
      <c r="N81" s="186">
        <v>11</v>
      </c>
      <c r="O81" s="186">
        <v>24</v>
      </c>
      <c r="P81" s="186">
        <v>1</v>
      </c>
      <c r="Q81" s="186">
        <v>24</v>
      </c>
      <c r="R81" s="186">
        <v>30</v>
      </c>
      <c r="S81" s="186">
        <v>41</v>
      </c>
      <c r="T81" s="186">
        <v>9</v>
      </c>
      <c r="U81" s="186">
        <v>3</v>
      </c>
      <c r="V81" s="186">
        <v>1</v>
      </c>
      <c r="W81" s="186">
        <v>72</v>
      </c>
    </row>
    <row r="82" spans="1:23" s="187" customFormat="1" ht="12" customHeight="1" x14ac:dyDescent="0.2">
      <c r="A82" s="240" t="s">
        <v>109</v>
      </c>
      <c r="B82" s="240"/>
      <c r="C82" s="186">
        <v>960</v>
      </c>
      <c r="D82" s="186">
        <v>589</v>
      </c>
      <c r="E82" s="338">
        <v>61.354166666666664</v>
      </c>
      <c r="F82" s="186">
        <v>7</v>
      </c>
      <c r="G82" s="186">
        <v>6</v>
      </c>
      <c r="H82" s="186">
        <v>576</v>
      </c>
      <c r="I82" s="186">
        <v>131</v>
      </c>
      <c r="J82" s="186">
        <v>3</v>
      </c>
      <c r="K82" s="186">
        <v>14</v>
      </c>
      <c r="L82" s="186">
        <v>3</v>
      </c>
      <c r="M82" s="186">
        <v>1</v>
      </c>
      <c r="N82" s="186">
        <v>19</v>
      </c>
      <c r="O82" s="186">
        <v>69</v>
      </c>
      <c r="P82" s="186">
        <v>8</v>
      </c>
      <c r="Q82" s="186">
        <v>58</v>
      </c>
      <c r="R82" s="186">
        <v>36</v>
      </c>
      <c r="S82" s="186">
        <v>81</v>
      </c>
      <c r="T82" s="186">
        <v>11</v>
      </c>
      <c r="U82" s="186">
        <v>4</v>
      </c>
      <c r="V82" s="186">
        <v>0</v>
      </c>
      <c r="W82" s="186">
        <v>138</v>
      </c>
    </row>
    <row r="83" spans="1:23" s="187" customFormat="1" ht="12" customHeight="1" x14ac:dyDescent="0.2">
      <c r="A83" s="240" t="s">
        <v>112</v>
      </c>
      <c r="B83" s="240"/>
      <c r="C83" s="186">
        <v>1443</v>
      </c>
      <c r="D83" s="186">
        <v>866</v>
      </c>
      <c r="E83" s="338">
        <v>60.013860013860011</v>
      </c>
      <c r="F83" s="186">
        <v>14</v>
      </c>
      <c r="G83" s="186">
        <v>13</v>
      </c>
      <c r="H83" s="186">
        <v>839</v>
      </c>
      <c r="I83" s="186">
        <v>110</v>
      </c>
      <c r="J83" s="186">
        <v>4</v>
      </c>
      <c r="K83" s="186">
        <v>5</v>
      </c>
      <c r="L83" s="186">
        <v>10</v>
      </c>
      <c r="M83" s="186">
        <v>3</v>
      </c>
      <c r="N83" s="186">
        <v>15</v>
      </c>
      <c r="O83" s="186">
        <v>198</v>
      </c>
      <c r="P83" s="186">
        <v>11</v>
      </c>
      <c r="Q83" s="186">
        <v>61</v>
      </c>
      <c r="R83" s="186">
        <v>71</v>
      </c>
      <c r="S83" s="186">
        <v>122</v>
      </c>
      <c r="T83" s="186">
        <v>17</v>
      </c>
      <c r="U83" s="186">
        <v>6</v>
      </c>
      <c r="V83" s="186">
        <v>3</v>
      </c>
      <c r="W83" s="186">
        <v>203</v>
      </c>
    </row>
    <row r="84" spans="1:23" s="187" customFormat="1" ht="12" customHeight="1" x14ac:dyDescent="0.2">
      <c r="A84" s="240" t="s">
        <v>113</v>
      </c>
      <c r="B84" s="240"/>
      <c r="C84" s="186">
        <v>5070</v>
      </c>
      <c r="D84" s="186">
        <v>2903</v>
      </c>
      <c r="E84" s="338">
        <v>57.258382642998029</v>
      </c>
      <c r="F84" s="186">
        <v>61</v>
      </c>
      <c r="G84" s="186">
        <v>40</v>
      </c>
      <c r="H84" s="186">
        <v>2802</v>
      </c>
      <c r="I84" s="186">
        <v>389</v>
      </c>
      <c r="J84" s="186">
        <v>47</v>
      </c>
      <c r="K84" s="186">
        <v>43</v>
      </c>
      <c r="L84" s="186">
        <v>40</v>
      </c>
      <c r="M84" s="186">
        <v>58</v>
      </c>
      <c r="N84" s="186">
        <v>74</v>
      </c>
      <c r="O84" s="186">
        <v>368</v>
      </c>
      <c r="P84" s="186">
        <v>78</v>
      </c>
      <c r="Q84" s="186">
        <v>220</v>
      </c>
      <c r="R84" s="186">
        <v>393</v>
      </c>
      <c r="S84" s="186">
        <v>366</v>
      </c>
      <c r="T84" s="186">
        <v>137</v>
      </c>
      <c r="U84" s="186">
        <v>15</v>
      </c>
      <c r="V84" s="186">
        <v>12</v>
      </c>
      <c r="W84" s="186">
        <v>562</v>
      </c>
    </row>
    <row r="85" spans="1:23" s="187" customFormat="1" ht="12" customHeight="1" x14ac:dyDescent="0.2">
      <c r="A85" s="240" t="s">
        <v>117</v>
      </c>
      <c r="B85" s="240"/>
      <c r="C85" s="186">
        <v>2677</v>
      </c>
      <c r="D85" s="186">
        <v>1408</v>
      </c>
      <c r="E85" s="338">
        <v>52.596189764661936</v>
      </c>
      <c r="F85" s="186">
        <v>41</v>
      </c>
      <c r="G85" s="186">
        <v>19</v>
      </c>
      <c r="H85" s="186">
        <v>1348</v>
      </c>
      <c r="I85" s="186">
        <v>222</v>
      </c>
      <c r="J85" s="186">
        <v>13</v>
      </c>
      <c r="K85" s="186">
        <v>20</v>
      </c>
      <c r="L85" s="186">
        <v>22</v>
      </c>
      <c r="M85" s="186">
        <v>10</v>
      </c>
      <c r="N85" s="186">
        <v>42</v>
      </c>
      <c r="O85" s="186">
        <v>180</v>
      </c>
      <c r="P85" s="186">
        <v>43</v>
      </c>
      <c r="Q85" s="186">
        <v>123</v>
      </c>
      <c r="R85" s="186">
        <v>153</v>
      </c>
      <c r="S85" s="186">
        <v>163</v>
      </c>
      <c r="T85" s="186">
        <v>60</v>
      </c>
      <c r="U85" s="186">
        <v>8</v>
      </c>
      <c r="V85" s="186">
        <v>10</v>
      </c>
      <c r="W85" s="186">
        <v>279</v>
      </c>
    </row>
    <row r="86" spans="1:23" s="187" customFormat="1" ht="12" customHeight="1" x14ac:dyDescent="0.2">
      <c r="A86" s="240" t="s">
        <v>120</v>
      </c>
      <c r="B86" s="240"/>
      <c r="C86" s="186">
        <v>2761</v>
      </c>
      <c r="D86" s="186">
        <v>1605</v>
      </c>
      <c r="E86" s="338">
        <v>58.131111915972475</v>
      </c>
      <c r="F86" s="186">
        <v>19</v>
      </c>
      <c r="G86" s="186">
        <v>24</v>
      </c>
      <c r="H86" s="186">
        <v>1562</v>
      </c>
      <c r="I86" s="186">
        <v>448</v>
      </c>
      <c r="J86" s="186">
        <v>14</v>
      </c>
      <c r="K86" s="186">
        <v>34</v>
      </c>
      <c r="L86" s="186">
        <v>32</v>
      </c>
      <c r="M86" s="186">
        <v>7</v>
      </c>
      <c r="N86" s="186">
        <v>26</v>
      </c>
      <c r="O86" s="186">
        <v>148</v>
      </c>
      <c r="P86" s="186">
        <v>19</v>
      </c>
      <c r="Q86" s="186">
        <v>140</v>
      </c>
      <c r="R86" s="186">
        <v>132</v>
      </c>
      <c r="S86" s="186">
        <v>223</v>
      </c>
      <c r="T86" s="186">
        <v>49</v>
      </c>
      <c r="U86" s="186">
        <v>4</v>
      </c>
      <c r="V86" s="186">
        <v>6</v>
      </c>
      <c r="W86" s="186">
        <v>280</v>
      </c>
    </row>
    <row r="87" spans="1:23" s="187" customFormat="1" ht="12" customHeight="1" x14ac:dyDescent="0.2">
      <c r="A87" s="240" t="s">
        <v>121</v>
      </c>
      <c r="B87" s="240"/>
      <c r="C87" s="186">
        <v>1555</v>
      </c>
      <c r="D87" s="186">
        <v>1055</v>
      </c>
      <c r="E87" s="338">
        <v>67.845659163987136</v>
      </c>
      <c r="F87" s="186">
        <v>13</v>
      </c>
      <c r="G87" s="186">
        <v>9</v>
      </c>
      <c r="H87" s="186">
        <v>1033</v>
      </c>
      <c r="I87" s="186">
        <v>245</v>
      </c>
      <c r="J87" s="186">
        <v>11</v>
      </c>
      <c r="K87" s="186">
        <v>35</v>
      </c>
      <c r="L87" s="186">
        <v>11</v>
      </c>
      <c r="M87" s="186">
        <v>13</v>
      </c>
      <c r="N87" s="186">
        <v>33</v>
      </c>
      <c r="O87" s="186">
        <v>94</v>
      </c>
      <c r="P87" s="186">
        <v>20</v>
      </c>
      <c r="Q87" s="186">
        <v>67</v>
      </c>
      <c r="R87" s="186">
        <v>125</v>
      </c>
      <c r="S87" s="186">
        <v>70</v>
      </c>
      <c r="T87" s="186">
        <v>51</v>
      </c>
      <c r="U87" s="186">
        <v>5</v>
      </c>
      <c r="V87" s="186">
        <v>8</v>
      </c>
      <c r="W87" s="186">
        <v>245</v>
      </c>
    </row>
    <row r="88" spans="1:23" s="187" customFormat="1" ht="12" customHeight="1" x14ac:dyDescent="0.2">
      <c r="A88" s="240" t="s">
        <v>124</v>
      </c>
      <c r="B88" s="240"/>
      <c r="C88" s="186">
        <v>1012</v>
      </c>
      <c r="D88" s="186">
        <v>629</v>
      </c>
      <c r="E88" s="338">
        <v>62.154150197628461</v>
      </c>
      <c r="F88" s="186">
        <v>7</v>
      </c>
      <c r="G88" s="186">
        <v>6</v>
      </c>
      <c r="H88" s="186">
        <v>616</v>
      </c>
      <c r="I88" s="186">
        <v>135</v>
      </c>
      <c r="J88" s="186">
        <v>8</v>
      </c>
      <c r="K88" s="186">
        <v>17</v>
      </c>
      <c r="L88" s="186">
        <v>6</v>
      </c>
      <c r="M88" s="186">
        <v>7</v>
      </c>
      <c r="N88" s="186">
        <v>17</v>
      </c>
      <c r="O88" s="186">
        <v>83</v>
      </c>
      <c r="P88" s="186">
        <v>9</v>
      </c>
      <c r="Q88" s="186">
        <v>60</v>
      </c>
      <c r="R88" s="186">
        <v>52</v>
      </c>
      <c r="S88" s="186">
        <v>67</v>
      </c>
      <c r="T88" s="186">
        <v>20</v>
      </c>
      <c r="U88" s="186">
        <v>1</v>
      </c>
      <c r="V88" s="186">
        <v>0</v>
      </c>
      <c r="W88" s="186">
        <v>134</v>
      </c>
    </row>
    <row r="89" spans="1:23" s="187" customFormat="1" ht="12" customHeight="1" x14ac:dyDescent="0.2">
      <c r="A89" s="240" t="s">
        <v>125</v>
      </c>
      <c r="B89" s="240"/>
      <c r="C89" s="186">
        <v>471</v>
      </c>
      <c r="D89" s="186">
        <v>242</v>
      </c>
      <c r="E89" s="338">
        <v>51.380042462845012</v>
      </c>
      <c r="F89" s="186">
        <v>7</v>
      </c>
      <c r="G89" s="186">
        <v>3</v>
      </c>
      <c r="H89" s="186">
        <v>232</v>
      </c>
      <c r="I89" s="186">
        <v>20</v>
      </c>
      <c r="J89" s="186">
        <v>4</v>
      </c>
      <c r="K89" s="186">
        <v>7</v>
      </c>
      <c r="L89" s="186">
        <v>6</v>
      </c>
      <c r="M89" s="186">
        <v>5</v>
      </c>
      <c r="N89" s="186">
        <v>6</v>
      </c>
      <c r="O89" s="186">
        <v>30</v>
      </c>
      <c r="P89" s="186">
        <v>6</v>
      </c>
      <c r="Q89" s="186">
        <v>23</v>
      </c>
      <c r="R89" s="186">
        <v>17</v>
      </c>
      <c r="S89" s="186">
        <v>37</v>
      </c>
      <c r="T89" s="186">
        <v>11</v>
      </c>
      <c r="U89" s="186">
        <v>3</v>
      </c>
      <c r="V89" s="186">
        <v>1</v>
      </c>
      <c r="W89" s="186">
        <v>56</v>
      </c>
    </row>
    <row r="90" spans="1:23" s="187" customFormat="1" ht="12" customHeight="1" x14ac:dyDescent="0.2">
      <c r="A90" s="240" t="s">
        <v>126</v>
      </c>
      <c r="B90" s="240"/>
      <c r="C90" s="186">
        <v>280</v>
      </c>
      <c r="D90" s="186">
        <v>135</v>
      </c>
      <c r="E90" s="338">
        <v>48.214285714285715</v>
      </c>
      <c r="F90" s="186">
        <v>4</v>
      </c>
      <c r="G90" s="186">
        <v>2</v>
      </c>
      <c r="H90" s="186">
        <v>129</v>
      </c>
      <c r="I90" s="186">
        <v>20</v>
      </c>
      <c r="J90" s="186">
        <v>3</v>
      </c>
      <c r="K90" s="186">
        <v>2</v>
      </c>
      <c r="L90" s="186">
        <v>0</v>
      </c>
      <c r="M90" s="186">
        <v>1</v>
      </c>
      <c r="N90" s="186">
        <v>3</v>
      </c>
      <c r="O90" s="186">
        <v>31</v>
      </c>
      <c r="P90" s="186">
        <v>0</v>
      </c>
      <c r="Q90" s="186">
        <v>5</v>
      </c>
      <c r="R90" s="186">
        <v>3</v>
      </c>
      <c r="S90" s="186">
        <v>25</v>
      </c>
      <c r="T90" s="186">
        <v>2</v>
      </c>
      <c r="U90" s="186">
        <v>0</v>
      </c>
      <c r="V90" s="186">
        <v>0</v>
      </c>
      <c r="W90" s="186">
        <v>34</v>
      </c>
    </row>
    <row r="91" spans="1:23" s="187" customFormat="1" ht="12" customHeight="1" x14ac:dyDescent="0.2">
      <c r="A91" s="240" t="s">
        <v>127</v>
      </c>
      <c r="B91" s="240"/>
      <c r="C91" s="186">
        <v>879</v>
      </c>
      <c r="D91" s="186">
        <v>490</v>
      </c>
      <c r="E91" s="338">
        <v>55.745164960182024</v>
      </c>
      <c r="F91" s="186">
        <v>3</v>
      </c>
      <c r="G91" s="186">
        <v>4</v>
      </c>
      <c r="H91" s="186">
        <v>483</v>
      </c>
      <c r="I91" s="186">
        <v>101</v>
      </c>
      <c r="J91" s="186">
        <v>0</v>
      </c>
      <c r="K91" s="186">
        <v>6</v>
      </c>
      <c r="L91" s="186">
        <v>7</v>
      </c>
      <c r="M91" s="186">
        <v>4</v>
      </c>
      <c r="N91" s="186">
        <v>13</v>
      </c>
      <c r="O91" s="186">
        <v>45</v>
      </c>
      <c r="P91" s="186">
        <v>17</v>
      </c>
      <c r="Q91" s="186">
        <v>30</v>
      </c>
      <c r="R91" s="186">
        <v>30</v>
      </c>
      <c r="S91" s="186">
        <v>93</v>
      </c>
      <c r="T91" s="186">
        <v>16</v>
      </c>
      <c r="U91" s="186">
        <v>3</v>
      </c>
      <c r="V91" s="186">
        <v>3</v>
      </c>
      <c r="W91" s="186">
        <v>115</v>
      </c>
    </row>
    <row r="92" spans="1:23" s="187" customFormat="1" ht="12" customHeight="1" x14ac:dyDescent="0.2">
      <c r="A92" s="240" t="s">
        <v>129</v>
      </c>
      <c r="B92" s="240"/>
      <c r="C92" s="186">
        <v>953</v>
      </c>
      <c r="D92" s="186">
        <v>537</v>
      </c>
      <c r="E92" s="338">
        <v>56.348373557187827</v>
      </c>
      <c r="F92" s="186">
        <v>10</v>
      </c>
      <c r="G92" s="186">
        <v>9</v>
      </c>
      <c r="H92" s="186">
        <v>518</v>
      </c>
      <c r="I92" s="186">
        <v>95</v>
      </c>
      <c r="J92" s="186">
        <v>20</v>
      </c>
      <c r="K92" s="186">
        <v>4</v>
      </c>
      <c r="L92" s="186">
        <v>7</v>
      </c>
      <c r="M92" s="186">
        <v>1</v>
      </c>
      <c r="N92" s="186">
        <v>21</v>
      </c>
      <c r="O92" s="186">
        <v>64</v>
      </c>
      <c r="P92" s="186">
        <v>5</v>
      </c>
      <c r="Q92" s="186">
        <v>45</v>
      </c>
      <c r="R92" s="186">
        <v>40</v>
      </c>
      <c r="S92" s="186">
        <v>70</v>
      </c>
      <c r="T92" s="186">
        <v>18</v>
      </c>
      <c r="U92" s="186">
        <v>5</v>
      </c>
      <c r="V92" s="186">
        <v>1</v>
      </c>
      <c r="W92" s="186">
        <v>122</v>
      </c>
    </row>
    <row r="93" spans="1:23" s="187" customFormat="1" ht="12" customHeight="1" x14ac:dyDescent="0.2">
      <c r="A93" s="240" t="s">
        <v>131</v>
      </c>
      <c r="B93" s="240"/>
      <c r="C93" s="186">
        <v>34313</v>
      </c>
      <c r="D93" s="186">
        <v>17561</v>
      </c>
      <c r="E93" s="338">
        <v>51.178853495759626</v>
      </c>
      <c r="F93" s="186">
        <v>325</v>
      </c>
      <c r="G93" s="186">
        <v>261</v>
      </c>
      <c r="H93" s="186">
        <v>16975</v>
      </c>
      <c r="I93" s="186">
        <v>3044</v>
      </c>
      <c r="J93" s="186">
        <v>228</v>
      </c>
      <c r="K93" s="186">
        <v>292</v>
      </c>
      <c r="L93" s="186">
        <v>281</v>
      </c>
      <c r="M93" s="186">
        <v>228</v>
      </c>
      <c r="N93" s="186">
        <v>578</v>
      </c>
      <c r="O93" s="186">
        <v>1760</v>
      </c>
      <c r="P93" s="186">
        <v>321</v>
      </c>
      <c r="Q93" s="186">
        <v>1577</v>
      </c>
      <c r="R93" s="186">
        <v>1789</v>
      </c>
      <c r="S93" s="186">
        <v>2522</v>
      </c>
      <c r="T93" s="186">
        <v>694</v>
      </c>
      <c r="U93" s="186">
        <v>96</v>
      </c>
      <c r="V93" s="186">
        <v>61</v>
      </c>
      <c r="W93" s="186">
        <v>3504</v>
      </c>
    </row>
    <row r="94" spans="1:23" s="187" customFormat="1" ht="12" customHeight="1" x14ac:dyDescent="0.2">
      <c r="A94" s="240" t="s">
        <v>132</v>
      </c>
      <c r="B94" s="240"/>
      <c r="C94" s="186">
        <v>1121</v>
      </c>
      <c r="D94" s="186">
        <v>624</v>
      </c>
      <c r="E94" s="338">
        <v>55.664585191793044</v>
      </c>
      <c r="F94" s="186">
        <v>13</v>
      </c>
      <c r="G94" s="186">
        <v>9</v>
      </c>
      <c r="H94" s="186">
        <v>602</v>
      </c>
      <c r="I94" s="186">
        <v>106</v>
      </c>
      <c r="J94" s="186">
        <v>3</v>
      </c>
      <c r="K94" s="186">
        <v>11</v>
      </c>
      <c r="L94" s="186">
        <v>10</v>
      </c>
      <c r="M94" s="186">
        <v>13</v>
      </c>
      <c r="N94" s="186">
        <v>19</v>
      </c>
      <c r="O94" s="186">
        <v>75</v>
      </c>
      <c r="P94" s="186">
        <v>10</v>
      </c>
      <c r="Q94" s="186">
        <v>63</v>
      </c>
      <c r="R94" s="186">
        <v>55</v>
      </c>
      <c r="S94" s="186">
        <v>64</v>
      </c>
      <c r="T94" s="186">
        <v>16</v>
      </c>
      <c r="U94" s="186">
        <v>5</v>
      </c>
      <c r="V94" s="186">
        <v>2</v>
      </c>
      <c r="W94" s="186">
        <v>150</v>
      </c>
    </row>
    <row r="95" spans="1:23" s="187" customFormat="1" ht="12" customHeight="1" x14ac:dyDescent="0.2">
      <c r="A95" s="240" t="s">
        <v>133</v>
      </c>
      <c r="B95" s="240"/>
      <c r="C95" s="186">
        <v>886</v>
      </c>
      <c r="D95" s="186">
        <v>551</v>
      </c>
      <c r="E95" s="338">
        <v>62.189616252821672</v>
      </c>
      <c r="F95" s="186">
        <v>12</v>
      </c>
      <c r="G95" s="186">
        <v>17</v>
      </c>
      <c r="H95" s="186">
        <v>522</v>
      </c>
      <c r="I95" s="186">
        <v>75</v>
      </c>
      <c r="J95" s="186">
        <v>7</v>
      </c>
      <c r="K95" s="186">
        <v>2</v>
      </c>
      <c r="L95" s="186">
        <v>9</v>
      </c>
      <c r="M95" s="186">
        <v>8</v>
      </c>
      <c r="N95" s="186">
        <v>22</v>
      </c>
      <c r="O95" s="186">
        <v>86</v>
      </c>
      <c r="P95" s="186">
        <v>11</v>
      </c>
      <c r="Q95" s="186">
        <v>44</v>
      </c>
      <c r="R95" s="186">
        <v>44</v>
      </c>
      <c r="S95" s="186">
        <v>86</v>
      </c>
      <c r="T95" s="186">
        <v>14</v>
      </c>
      <c r="U95" s="186">
        <v>2</v>
      </c>
      <c r="V95" s="186">
        <v>1</v>
      </c>
      <c r="W95" s="186">
        <v>111</v>
      </c>
    </row>
    <row r="96" spans="1:23" s="187" customFormat="1" ht="12" customHeight="1" x14ac:dyDescent="0.2">
      <c r="A96" s="240" t="s">
        <v>135</v>
      </c>
      <c r="B96" s="240"/>
      <c r="C96" s="186">
        <v>3339</v>
      </c>
      <c r="D96" s="186">
        <v>1726</v>
      </c>
      <c r="E96" s="338">
        <v>51.692123390236596</v>
      </c>
      <c r="F96" s="186">
        <v>18</v>
      </c>
      <c r="G96" s="186">
        <v>17</v>
      </c>
      <c r="H96" s="186">
        <v>1691</v>
      </c>
      <c r="I96" s="186">
        <v>241</v>
      </c>
      <c r="J96" s="186">
        <v>35</v>
      </c>
      <c r="K96" s="186">
        <v>23</v>
      </c>
      <c r="L96" s="186">
        <v>27</v>
      </c>
      <c r="M96" s="186">
        <v>28</v>
      </c>
      <c r="N96" s="186">
        <v>60</v>
      </c>
      <c r="O96" s="186">
        <v>341</v>
      </c>
      <c r="P96" s="186">
        <v>31</v>
      </c>
      <c r="Q96" s="186">
        <v>130</v>
      </c>
      <c r="R96" s="186">
        <v>198</v>
      </c>
      <c r="S96" s="186">
        <v>133</v>
      </c>
      <c r="T96" s="186">
        <v>74</v>
      </c>
      <c r="U96" s="186">
        <v>6</v>
      </c>
      <c r="V96" s="186">
        <v>7</v>
      </c>
      <c r="W96" s="186">
        <v>357</v>
      </c>
    </row>
    <row r="97" spans="1:23" s="187" customFormat="1" ht="12" customHeight="1" x14ac:dyDescent="0.2">
      <c r="A97" s="240" t="s">
        <v>137</v>
      </c>
      <c r="B97" s="240"/>
      <c r="C97" s="186">
        <v>1008</v>
      </c>
      <c r="D97" s="186">
        <v>588</v>
      </c>
      <c r="E97" s="338">
        <v>58.333333333333336</v>
      </c>
      <c r="F97" s="186">
        <v>10</v>
      </c>
      <c r="G97" s="186">
        <v>7</v>
      </c>
      <c r="H97" s="186">
        <v>571</v>
      </c>
      <c r="I97" s="186">
        <v>157</v>
      </c>
      <c r="J97" s="186">
        <v>8</v>
      </c>
      <c r="K97" s="186">
        <v>3</v>
      </c>
      <c r="L97" s="186">
        <v>8</v>
      </c>
      <c r="M97" s="186">
        <v>12</v>
      </c>
      <c r="N97" s="186">
        <v>14</v>
      </c>
      <c r="O97" s="186">
        <v>44</v>
      </c>
      <c r="P97" s="186">
        <v>17</v>
      </c>
      <c r="Q97" s="186">
        <v>47</v>
      </c>
      <c r="R97" s="186">
        <v>68</v>
      </c>
      <c r="S97" s="186">
        <v>59</v>
      </c>
      <c r="T97" s="186">
        <v>25</v>
      </c>
      <c r="U97" s="186">
        <v>2</v>
      </c>
      <c r="V97" s="186">
        <v>1</v>
      </c>
      <c r="W97" s="186">
        <v>106</v>
      </c>
    </row>
    <row r="98" spans="1:23" s="187" customFormat="1" ht="12" customHeight="1" x14ac:dyDescent="0.2">
      <c r="A98" s="240" t="s">
        <v>138</v>
      </c>
      <c r="B98" s="240"/>
      <c r="C98" s="186">
        <v>959</v>
      </c>
      <c r="D98" s="186">
        <v>648</v>
      </c>
      <c r="E98" s="338">
        <v>67.570385818561007</v>
      </c>
      <c r="F98" s="186">
        <v>14</v>
      </c>
      <c r="G98" s="186">
        <v>7</v>
      </c>
      <c r="H98" s="186">
        <v>627</v>
      </c>
      <c r="I98" s="186">
        <v>81</v>
      </c>
      <c r="J98" s="186">
        <v>4</v>
      </c>
      <c r="K98" s="186">
        <v>6</v>
      </c>
      <c r="L98" s="186">
        <v>7</v>
      </c>
      <c r="M98" s="186">
        <v>8</v>
      </c>
      <c r="N98" s="186">
        <v>33</v>
      </c>
      <c r="O98" s="186">
        <v>106</v>
      </c>
      <c r="P98" s="186">
        <v>4</v>
      </c>
      <c r="Q98" s="186">
        <v>53</v>
      </c>
      <c r="R98" s="186">
        <v>31</v>
      </c>
      <c r="S98" s="186">
        <v>114</v>
      </c>
      <c r="T98" s="186">
        <v>15</v>
      </c>
      <c r="U98" s="186">
        <v>4</v>
      </c>
      <c r="V98" s="186">
        <v>2</v>
      </c>
      <c r="W98" s="186">
        <v>159</v>
      </c>
    </row>
    <row r="99" spans="1:23" s="187" customFormat="1" ht="12" customHeight="1" x14ac:dyDescent="0.2">
      <c r="A99" s="240" t="s">
        <v>139</v>
      </c>
      <c r="B99" s="240"/>
      <c r="C99" s="186">
        <v>225</v>
      </c>
      <c r="D99" s="186">
        <v>101</v>
      </c>
      <c r="E99" s="338">
        <v>44.888888888888886</v>
      </c>
      <c r="F99" s="186">
        <v>3</v>
      </c>
      <c r="G99" s="186">
        <v>2</v>
      </c>
      <c r="H99" s="186">
        <v>96</v>
      </c>
      <c r="I99" s="186">
        <v>13</v>
      </c>
      <c r="J99" s="186">
        <v>2</v>
      </c>
      <c r="K99" s="186">
        <v>0</v>
      </c>
      <c r="L99" s="186">
        <v>1</v>
      </c>
      <c r="M99" s="186">
        <v>1</v>
      </c>
      <c r="N99" s="186">
        <v>6</v>
      </c>
      <c r="O99" s="186">
        <v>4</v>
      </c>
      <c r="P99" s="186">
        <v>1</v>
      </c>
      <c r="Q99" s="186">
        <v>12</v>
      </c>
      <c r="R99" s="186">
        <v>15</v>
      </c>
      <c r="S99" s="186">
        <v>23</v>
      </c>
      <c r="T99" s="186">
        <v>4</v>
      </c>
      <c r="U99" s="186">
        <v>1</v>
      </c>
      <c r="V99" s="186">
        <v>1</v>
      </c>
      <c r="W99" s="186">
        <v>12</v>
      </c>
    </row>
    <row r="100" spans="1:23" s="187" customFormat="1" ht="12" customHeight="1" x14ac:dyDescent="0.2">
      <c r="A100" s="240" t="s">
        <v>355</v>
      </c>
      <c r="B100" s="240"/>
      <c r="C100" s="186">
        <v>3165</v>
      </c>
      <c r="D100" s="186">
        <v>1882</v>
      </c>
      <c r="E100" s="338">
        <v>59.462875197472357</v>
      </c>
      <c r="F100" s="186">
        <v>42</v>
      </c>
      <c r="G100" s="186">
        <v>24</v>
      </c>
      <c r="H100" s="186">
        <v>1816</v>
      </c>
      <c r="I100" s="186">
        <v>364</v>
      </c>
      <c r="J100" s="186">
        <v>15</v>
      </c>
      <c r="K100" s="186">
        <v>10</v>
      </c>
      <c r="L100" s="186">
        <v>18</v>
      </c>
      <c r="M100" s="186">
        <v>6</v>
      </c>
      <c r="N100" s="186">
        <v>85</v>
      </c>
      <c r="O100" s="186">
        <v>265</v>
      </c>
      <c r="P100" s="186">
        <v>22</v>
      </c>
      <c r="Q100" s="186">
        <v>114</v>
      </c>
      <c r="R100" s="186">
        <v>144</v>
      </c>
      <c r="S100" s="186">
        <v>300</v>
      </c>
      <c r="T100" s="186">
        <v>44</v>
      </c>
      <c r="U100" s="186">
        <v>16</v>
      </c>
      <c r="V100" s="186">
        <v>12</v>
      </c>
      <c r="W100" s="186">
        <v>401</v>
      </c>
    </row>
    <row r="101" spans="1:23" s="187" customFormat="1" ht="12" customHeight="1" x14ac:dyDescent="0.2">
      <c r="A101" s="240" t="s">
        <v>141</v>
      </c>
      <c r="B101" s="240"/>
      <c r="C101" s="186">
        <v>385</v>
      </c>
      <c r="D101" s="186">
        <v>217</v>
      </c>
      <c r="E101" s="338">
        <v>56.363636363636367</v>
      </c>
      <c r="F101" s="186">
        <v>10</v>
      </c>
      <c r="G101" s="186">
        <v>1</v>
      </c>
      <c r="H101" s="186">
        <v>206</v>
      </c>
      <c r="I101" s="186">
        <v>71</v>
      </c>
      <c r="J101" s="186">
        <v>4</v>
      </c>
      <c r="K101" s="186">
        <v>3</v>
      </c>
      <c r="L101" s="186">
        <v>2</v>
      </c>
      <c r="M101" s="186">
        <v>2</v>
      </c>
      <c r="N101" s="186">
        <v>2</v>
      </c>
      <c r="O101" s="186">
        <v>9</v>
      </c>
      <c r="P101" s="186">
        <v>1</v>
      </c>
      <c r="Q101" s="186">
        <v>28</v>
      </c>
      <c r="R101" s="186">
        <v>18</v>
      </c>
      <c r="S101" s="186">
        <v>19</v>
      </c>
      <c r="T101" s="186">
        <v>6</v>
      </c>
      <c r="U101" s="186">
        <v>1</v>
      </c>
      <c r="V101" s="186">
        <v>1</v>
      </c>
      <c r="W101" s="186">
        <v>39</v>
      </c>
    </row>
    <row r="102" spans="1:23" s="187" customFormat="1" ht="12" customHeight="1" x14ac:dyDescent="0.2">
      <c r="A102" s="240" t="s">
        <v>142</v>
      </c>
      <c r="B102" s="240"/>
      <c r="C102" s="186">
        <v>583</v>
      </c>
      <c r="D102" s="186">
        <v>360</v>
      </c>
      <c r="E102" s="338">
        <v>61.749571183533448</v>
      </c>
      <c r="F102" s="186">
        <v>14</v>
      </c>
      <c r="G102" s="186">
        <v>6</v>
      </c>
      <c r="H102" s="186">
        <v>340</v>
      </c>
      <c r="I102" s="186">
        <v>62</v>
      </c>
      <c r="J102" s="186">
        <v>9</v>
      </c>
      <c r="K102" s="186">
        <v>3</v>
      </c>
      <c r="L102" s="186">
        <v>4</v>
      </c>
      <c r="M102" s="186">
        <v>4</v>
      </c>
      <c r="N102" s="186">
        <v>8</v>
      </c>
      <c r="O102" s="186">
        <v>22</v>
      </c>
      <c r="P102" s="186">
        <v>5</v>
      </c>
      <c r="Q102" s="186">
        <v>30</v>
      </c>
      <c r="R102" s="186">
        <v>39</v>
      </c>
      <c r="S102" s="186">
        <v>64</v>
      </c>
      <c r="T102" s="186">
        <v>14</v>
      </c>
      <c r="U102" s="186">
        <v>4</v>
      </c>
      <c r="V102" s="186">
        <v>1</v>
      </c>
      <c r="W102" s="186">
        <v>71</v>
      </c>
    </row>
    <row r="103" spans="1:23" s="187" customFormat="1" ht="12" customHeight="1" x14ac:dyDescent="0.2">
      <c r="A103" s="240" t="s">
        <v>143</v>
      </c>
      <c r="B103" s="240"/>
      <c r="C103" s="186">
        <v>264</v>
      </c>
      <c r="D103" s="186">
        <v>163</v>
      </c>
      <c r="E103" s="338">
        <v>61.742424242424242</v>
      </c>
      <c r="F103" s="186">
        <v>2</v>
      </c>
      <c r="G103" s="186">
        <v>2</v>
      </c>
      <c r="H103" s="186">
        <v>159</v>
      </c>
      <c r="I103" s="186">
        <v>9</v>
      </c>
      <c r="J103" s="186">
        <v>3</v>
      </c>
      <c r="K103" s="186">
        <v>1</v>
      </c>
      <c r="L103" s="186">
        <v>1</v>
      </c>
      <c r="M103" s="186">
        <v>0</v>
      </c>
      <c r="N103" s="186">
        <v>4</v>
      </c>
      <c r="O103" s="186">
        <v>46</v>
      </c>
      <c r="P103" s="186">
        <v>1</v>
      </c>
      <c r="Q103" s="186">
        <v>11</v>
      </c>
      <c r="R103" s="186">
        <v>19</v>
      </c>
      <c r="S103" s="186">
        <v>22</v>
      </c>
      <c r="T103" s="186">
        <v>6</v>
      </c>
      <c r="U103" s="186">
        <v>1</v>
      </c>
      <c r="V103" s="186">
        <v>2</v>
      </c>
      <c r="W103" s="186">
        <v>33</v>
      </c>
    </row>
    <row r="104" spans="1:23" s="187" customFormat="1" ht="12" customHeight="1" x14ac:dyDescent="0.2">
      <c r="A104" s="240" t="s">
        <v>144</v>
      </c>
      <c r="B104" s="240"/>
      <c r="C104" s="186">
        <v>654</v>
      </c>
      <c r="D104" s="186">
        <v>366</v>
      </c>
      <c r="E104" s="338">
        <v>55.963302752293579</v>
      </c>
      <c r="F104" s="186">
        <v>5</v>
      </c>
      <c r="G104" s="186">
        <v>2</v>
      </c>
      <c r="H104" s="186">
        <v>359</v>
      </c>
      <c r="I104" s="186">
        <v>55</v>
      </c>
      <c r="J104" s="186">
        <v>5</v>
      </c>
      <c r="K104" s="186">
        <v>2</v>
      </c>
      <c r="L104" s="186">
        <v>3</v>
      </c>
      <c r="M104" s="186">
        <v>5</v>
      </c>
      <c r="N104" s="186">
        <v>6</v>
      </c>
      <c r="O104" s="186">
        <v>43</v>
      </c>
      <c r="P104" s="186">
        <v>6</v>
      </c>
      <c r="Q104" s="186">
        <v>45</v>
      </c>
      <c r="R104" s="186">
        <v>40</v>
      </c>
      <c r="S104" s="186">
        <v>51</v>
      </c>
      <c r="T104" s="186">
        <v>26</v>
      </c>
      <c r="U104" s="186">
        <v>0</v>
      </c>
      <c r="V104" s="186">
        <v>5</v>
      </c>
      <c r="W104" s="186">
        <v>67</v>
      </c>
    </row>
    <row r="105" spans="1:23" s="187" customFormat="1" ht="12" customHeight="1" x14ac:dyDescent="0.2">
      <c r="A105" s="240" t="s">
        <v>145</v>
      </c>
      <c r="B105" s="240"/>
      <c r="C105" s="186">
        <v>1033</v>
      </c>
      <c r="D105" s="186">
        <v>639</v>
      </c>
      <c r="E105" s="338">
        <v>61.858664085188771</v>
      </c>
      <c r="F105" s="186">
        <v>13</v>
      </c>
      <c r="G105" s="186">
        <v>1</v>
      </c>
      <c r="H105" s="186">
        <v>625</v>
      </c>
      <c r="I105" s="186">
        <v>132</v>
      </c>
      <c r="J105" s="186">
        <v>12</v>
      </c>
      <c r="K105" s="186">
        <v>8</v>
      </c>
      <c r="L105" s="186">
        <v>13</v>
      </c>
      <c r="M105" s="186">
        <v>2</v>
      </c>
      <c r="N105" s="186">
        <v>13</v>
      </c>
      <c r="O105" s="186">
        <v>40</v>
      </c>
      <c r="P105" s="186">
        <v>14</v>
      </c>
      <c r="Q105" s="186">
        <v>63</v>
      </c>
      <c r="R105" s="186">
        <v>66</v>
      </c>
      <c r="S105" s="186">
        <v>92</v>
      </c>
      <c r="T105" s="186">
        <v>43</v>
      </c>
      <c r="U105" s="186">
        <v>0</v>
      </c>
      <c r="V105" s="186">
        <v>2</v>
      </c>
      <c r="W105" s="186">
        <v>125</v>
      </c>
    </row>
    <row r="106" spans="1:23" s="187" customFormat="1" ht="12" customHeight="1" x14ac:dyDescent="0.2">
      <c r="A106" s="240" t="s">
        <v>146</v>
      </c>
      <c r="B106" s="240"/>
      <c r="C106" s="186">
        <v>1694</v>
      </c>
      <c r="D106" s="186">
        <v>780</v>
      </c>
      <c r="E106" s="338">
        <v>46.044864226682407</v>
      </c>
      <c r="F106" s="186">
        <v>12</v>
      </c>
      <c r="G106" s="186">
        <v>13</v>
      </c>
      <c r="H106" s="186">
        <v>755</v>
      </c>
      <c r="I106" s="186">
        <v>187</v>
      </c>
      <c r="J106" s="186">
        <v>2</v>
      </c>
      <c r="K106" s="186">
        <v>18</v>
      </c>
      <c r="L106" s="186">
        <v>24</v>
      </c>
      <c r="M106" s="186">
        <v>9</v>
      </c>
      <c r="N106" s="186">
        <v>27</v>
      </c>
      <c r="O106" s="186">
        <v>62</v>
      </c>
      <c r="P106" s="186">
        <v>10</v>
      </c>
      <c r="Q106" s="186">
        <v>64</v>
      </c>
      <c r="R106" s="186">
        <v>71</v>
      </c>
      <c r="S106" s="186">
        <v>97</v>
      </c>
      <c r="T106" s="186">
        <v>28</v>
      </c>
      <c r="U106" s="186">
        <v>9</v>
      </c>
      <c r="V106" s="186">
        <v>1</v>
      </c>
      <c r="W106" s="186">
        <v>146</v>
      </c>
    </row>
    <row r="107" spans="1:23" s="187" customFormat="1" ht="12" customHeight="1" x14ac:dyDescent="0.2">
      <c r="A107" s="240" t="s">
        <v>147</v>
      </c>
      <c r="B107" s="240"/>
      <c r="C107" s="186">
        <v>1313</v>
      </c>
      <c r="D107" s="186">
        <v>809</v>
      </c>
      <c r="E107" s="338">
        <v>61.614623000761611</v>
      </c>
      <c r="F107" s="186">
        <v>17</v>
      </c>
      <c r="G107" s="186">
        <v>16</v>
      </c>
      <c r="H107" s="186">
        <v>776</v>
      </c>
      <c r="I107" s="186">
        <v>142</v>
      </c>
      <c r="J107" s="186">
        <v>10</v>
      </c>
      <c r="K107" s="186">
        <v>13</v>
      </c>
      <c r="L107" s="186">
        <v>13</v>
      </c>
      <c r="M107" s="186">
        <v>7</v>
      </c>
      <c r="N107" s="186">
        <v>20</v>
      </c>
      <c r="O107" s="186">
        <v>47</v>
      </c>
      <c r="P107" s="186">
        <v>27</v>
      </c>
      <c r="Q107" s="186">
        <v>58</v>
      </c>
      <c r="R107" s="186">
        <v>88</v>
      </c>
      <c r="S107" s="186">
        <v>112</v>
      </c>
      <c r="T107" s="186">
        <v>36</v>
      </c>
      <c r="U107" s="186">
        <v>3</v>
      </c>
      <c r="V107" s="186">
        <v>2</v>
      </c>
      <c r="W107" s="186">
        <v>198</v>
      </c>
    </row>
    <row r="108" spans="1:23" s="187" customFormat="1" ht="12" customHeight="1" x14ac:dyDescent="0.2">
      <c r="A108" s="240" t="s">
        <v>149</v>
      </c>
      <c r="B108" s="240"/>
      <c r="C108" s="186">
        <v>1064</v>
      </c>
      <c r="D108" s="186">
        <v>627</v>
      </c>
      <c r="E108" s="338">
        <v>58.928571428571431</v>
      </c>
      <c r="F108" s="186">
        <v>8</v>
      </c>
      <c r="G108" s="186">
        <v>8</v>
      </c>
      <c r="H108" s="186">
        <v>611</v>
      </c>
      <c r="I108" s="186">
        <v>147</v>
      </c>
      <c r="J108" s="186">
        <v>4</v>
      </c>
      <c r="K108" s="186">
        <v>10</v>
      </c>
      <c r="L108" s="186">
        <v>5</v>
      </c>
      <c r="M108" s="186">
        <v>4</v>
      </c>
      <c r="N108" s="186">
        <v>18</v>
      </c>
      <c r="O108" s="186">
        <v>69</v>
      </c>
      <c r="P108" s="186">
        <v>13</v>
      </c>
      <c r="Q108" s="186">
        <v>82</v>
      </c>
      <c r="R108" s="186">
        <v>54</v>
      </c>
      <c r="S108" s="186">
        <v>62</v>
      </c>
      <c r="T108" s="186">
        <v>18</v>
      </c>
      <c r="U108" s="186">
        <v>2</v>
      </c>
      <c r="V108" s="186">
        <v>1</v>
      </c>
      <c r="W108" s="186">
        <v>122</v>
      </c>
    </row>
    <row r="109" spans="1:23" s="187" customFormat="1" ht="12" customHeight="1" x14ac:dyDescent="0.2">
      <c r="A109" s="240" t="s">
        <v>150</v>
      </c>
      <c r="B109" s="240"/>
      <c r="C109" s="186">
        <v>936</v>
      </c>
      <c r="D109" s="186">
        <v>527</v>
      </c>
      <c r="E109" s="338">
        <v>56.303418803418801</v>
      </c>
      <c r="F109" s="186">
        <v>14</v>
      </c>
      <c r="G109" s="186">
        <v>10</v>
      </c>
      <c r="H109" s="186">
        <v>503</v>
      </c>
      <c r="I109" s="186">
        <v>70</v>
      </c>
      <c r="J109" s="186">
        <v>12</v>
      </c>
      <c r="K109" s="186">
        <v>11</v>
      </c>
      <c r="L109" s="186">
        <v>4</v>
      </c>
      <c r="M109" s="186">
        <v>1</v>
      </c>
      <c r="N109" s="186">
        <v>24</v>
      </c>
      <c r="O109" s="186">
        <v>79</v>
      </c>
      <c r="P109" s="186">
        <v>14</v>
      </c>
      <c r="Q109" s="186">
        <v>34</v>
      </c>
      <c r="R109" s="186">
        <v>50</v>
      </c>
      <c r="S109" s="186">
        <v>69</v>
      </c>
      <c r="T109" s="186">
        <v>28</v>
      </c>
      <c r="U109" s="186">
        <v>1</v>
      </c>
      <c r="V109" s="186">
        <v>4</v>
      </c>
      <c r="W109" s="186">
        <v>102</v>
      </c>
    </row>
    <row r="110" spans="1:23" s="187" customFormat="1" ht="12" customHeight="1" x14ac:dyDescent="0.2">
      <c r="A110" s="240" t="s">
        <v>153</v>
      </c>
      <c r="B110" s="240"/>
      <c r="C110" s="186">
        <v>1283</v>
      </c>
      <c r="D110" s="186">
        <v>744</v>
      </c>
      <c r="E110" s="338">
        <v>57.989088074824629</v>
      </c>
      <c r="F110" s="186">
        <v>16</v>
      </c>
      <c r="G110" s="186">
        <v>8</v>
      </c>
      <c r="H110" s="186">
        <v>720</v>
      </c>
      <c r="I110" s="186">
        <v>116</v>
      </c>
      <c r="J110" s="186">
        <v>2</v>
      </c>
      <c r="K110" s="186">
        <v>18</v>
      </c>
      <c r="L110" s="186">
        <v>10</v>
      </c>
      <c r="M110" s="186">
        <v>8</v>
      </c>
      <c r="N110" s="186">
        <v>12</v>
      </c>
      <c r="O110" s="186">
        <v>139</v>
      </c>
      <c r="P110" s="186">
        <v>9</v>
      </c>
      <c r="Q110" s="186">
        <v>60</v>
      </c>
      <c r="R110" s="186">
        <v>74</v>
      </c>
      <c r="S110" s="186">
        <v>86</v>
      </c>
      <c r="T110" s="186">
        <v>40</v>
      </c>
      <c r="U110" s="186">
        <v>2</v>
      </c>
      <c r="V110" s="186">
        <v>4</v>
      </c>
      <c r="W110" s="186">
        <v>140</v>
      </c>
    </row>
    <row r="111" spans="1:23" s="187" customFormat="1" ht="12" customHeight="1" x14ac:dyDescent="0.2">
      <c r="A111" s="240" t="s">
        <v>157</v>
      </c>
      <c r="B111" s="240"/>
      <c r="C111" s="186">
        <v>1152</v>
      </c>
      <c r="D111" s="186">
        <v>675</v>
      </c>
      <c r="E111" s="338">
        <v>58.59375</v>
      </c>
      <c r="F111" s="186">
        <v>11</v>
      </c>
      <c r="G111" s="186">
        <v>5</v>
      </c>
      <c r="H111" s="186">
        <v>659</v>
      </c>
      <c r="I111" s="186">
        <v>131</v>
      </c>
      <c r="J111" s="186">
        <v>11</v>
      </c>
      <c r="K111" s="186">
        <v>14</v>
      </c>
      <c r="L111" s="186">
        <v>11</v>
      </c>
      <c r="M111" s="186">
        <v>9</v>
      </c>
      <c r="N111" s="186">
        <v>10</v>
      </c>
      <c r="O111" s="186">
        <v>121</v>
      </c>
      <c r="P111" s="186">
        <v>9</v>
      </c>
      <c r="Q111" s="186">
        <v>53</v>
      </c>
      <c r="R111" s="186">
        <v>66</v>
      </c>
      <c r="S111" s="186">
        <v>52</v>
      </c>
      <c r="T111" s="186">
        <v>29</v>
      </c>
      <c r="U111" s="186">
        <v>4</v>
      </c>
      <c r="V111" s="186">
        <v>1</v>
      </c>
      <c r="W111" s="186">
        <v>138</v>
      </c>
    </row>
    <row r="112" spans="1:23" s="187" customFormat="1" ht="12" customHeight="1" x14ac:dyDescent="0.2">
      <c r="A112" s="240" t="s">
        <v>158</v>
      </c>
      <c r="B112" s="240"/>
      <c r="C112" s="186">
        <v>1880</v>
      </c>
      <c r="D112" s="186">
        <v>1040</v>
      </c>
      <c r="E112" s="338">
        <v>55.319148936170215</v>
      </c>
      <c r="F112" s="186">
        <v>20</v>
      </c>
      <c r="G112" s="186">
        <v>13</v>
      </c>
      <c r="H112" s="186">
        <v>1007</v>
      </c>
      <c r="I112" s="186">
        <v>164</v>
      </c>
      <c r="J112" s="186">
        <v>15</v>
      </c>
      <c r="K112" s="186">
        <v>16</v>
      </c>
      <c r="L112" s="186">
        <v>11</v>
      </c>
      <c r="M112" s="186">
        <v>9</v>
      </c>
      <c r="N112" s="186">
        <v>81</v>
      </c>
      <c r="O112" s="186">
        <v>95</v>
      </c>
      <c r="P112" s="186">
        <v>31</v>
      </c>
      <c r="Q112" s="186">
        <v>66</v>
      </c>
      <c r="R112" s="186">
        <v>84</v>
      </c>
      <c r="S112" s="186">
        <v>170</v>
      </c>
      <c r="T112" s="186">
        <v>34</v>
      </c>
      <c r="U112" s="186">
        <v>7</v>
      </c>
      <c r="V112" s="186">
        <v>4</v>
      </c>
      <c r="W112" s="186">
        <v>220</v>
      </c>
    </row>
    <row r="113" spans="1:23" s="187" customFormat="1" ht="12" customHeight="1" x14ac:dyDescent="0.2">
      <c r="A113" s="240" t="s">
        <v>419</v>
      </c>
      <c r="B113" s="247"/>
      <c r="C113" s="186">
        <v>2247</v>
      </c>
      <c r="D113" s="186">
        <v>1130</v>
      </c>
      <c r="E113" s="338">
        <v>50.289274588340007</v>
      </c>
      <c r="F113" s="186">
        <v>17</v>
      </c>
      <c r="G113" s="186">
        <v>23</v>
      </c>
      <c r="H113" s="186">
        <v>1090</v>
      </c>
      <c r="I113" s="186">
        <v>181</v>
      </c>
      <c r="J113" s="186">
        <v>12</v>
      </c>
      <c r="K113" s="186">
        <v>10</v>
      </c>
      <c r="L113" s="186">
        <v>13</v>
      </c>
      <c r="M113" s="186">
        <v>15</v>
      </c>
      <c r="N113" s="186">
        <v>23</v>
      </c>
      <c r="O113" s="186">
        <v>139</v>
      </c>
      <c r="P113" s="186">
        <v>17</v>
      </c>
      <c r="Q113" s="186">
        <v>144</v>
      </c>
      <c r="R113" s="186">
        <v>101</v>
      </c>
      <c r="S113" s="186">
        <v>121</v>
      </c>
      <c r="T113" s="186">
        <v>51</v>
      </c>
      <c r="U113" s="186">
        <v>9</v>
      </c>
      <c r="V113" s="186">
        <v>5</v>
      </c>
      <c r="W113" s="186">
        <v>249</v>
      </c>
    </row>
    <row r="114" spans="1:23" s="187" customFormat="1" ht="12" customHeight="1" x14ac:dyDescent="0.2">
      <c r="A114" s="240" t="s">
        <v>420</v>
      </c>
      <c r="B114" s="247"/>
      <c r="C114" s="186">
        <v>1817</v>
      </c>
      <c r="D114" s="186">
        <v>1022</v>
      </c>
      <c r="E114" s="338">
        <v>56.246560264171713</v>
      </c>
      <c r="F114" s="186">
        <v>20</v>
      </c>
      <c r="G114" s="186">
        <v>14</v>
      </c>
      <c r="H114" s="186">
        <v>988</v>
      </c>
      <c r="I114" s="186">
        <v>179</v>
      </c>
      <c r="J114" s="186">
        <v>10</v>
      </c>
      <c r="K114" s="186">
        <v>11</v>
      </c>
      <c r="L114" s="186">
        <v>13</v>
      </c>
      <c r="M114" s="186">
        <v>18</v>
      </c>
      <c r="N114" s="186">
        <v>34</v>
      </c>
      <c r="O114" s="186">
        <v>76</v>
      </c>
      <c r="P114" s="186">
        <v>14</v>
      </c>
      <c r="Q114" s="186">
        <v>99</v>
      </c>
      <c r="R114" s="186">
        <v>110</v>
      </c>
      <c r="S114" s="186">
        <v>137</v>
      </c>
      <c r="T114" s="186">
        <v>74</v>
      </c>
      <c r="U114" s="186">
        <v>9</v>
      </c>
      <c r="V114" s="186">
        <v>6</v>
      </c>
      <c r="W114" s="186">
        <v>198</v>
      </c>
    </row>
    <row r="115" spans="1:23" s="187" customFormat="1" ht="12" customHeight="1" x14ac:dyDescent="0.2">
      <c r="A115" s="240" t="s">
        <v>160</v>
      </c>
      <c r="B115" s="240"/>
      <c r="C115" s="186">
        <v>434</v>
      </c>
      <c r="D115" s="186">
        <v>235</v>
      </c>
      <c r="E115" s="338">
        <v>54.147465437788021</v>
      </c>
      <c r="F115" s="186">
        <v>0</v>
      </c>
      <c r="G115" s="186">
        <v>5</v>
      </c>
      <c r="H115" s="186">
        <v>230</v>
      </c>
      <c r="I115" s="186">
        <v>36</v>
      </c>
      <c r="J115" s="186">
        <v>4</v>
      </c>
      <c r="K115" s="186">
        <v>3</v>
      </c>
      <c r="L115" s="186">
        <v>3</v>
      </c>
      <c r="M115" s="186">
        <v>3</v>
      </c>
      <c r="N115" s="186">
        <v>11</v>
      </c>
      <c r="O115" s="186">
        <v>26</v>
      </c>
      <c r="P115" s="186">
        <v>10</v>
      </c>
      <c r="Q115" s="186">
        <v>13</v>
      </c>
      <c r="R115" s="186">
        <v>23</v>
      </c>
      <c r="S115" s="186">
        <v>25</v>
      </c>
      <c r="T115" s="186">
        <v>18</v>
      </c>
      <c r="U115" s="186">
        <v>5</v>
      </c>
      <c r="V115" s="186">
        <v>1</v>
      </c>
      <c r="W115" s="186">
        <v>49</v>
      </c>
    </row>
    <row r="116" spans="1:23" s="187" customFormat="1" ht="12" customHeight="1" x14ac:dyDescent="0.2">
      <c r="A116" s="240" t="s">
        <v>161</v>
      </c>
      <c r="B116" s="240"/>
      <c r="C116" s="186">
        <v>1213</v>
      </c>
      <c r="D116" s="186">
        <v>720</v>
      </c>
      <c r="E116" s="338">
        <v>59.356966199505358</v>
      </c>
      <c r="F116" s="186">
        <v>20</v>
      </c>
      <c r="G116" s="186">
        <v>8</v>
      </c>
      <c r="H116" s="186">
        <v>692</v>
      </c>
      <c r="I116" s="186">
        <v>145</v>
      </c>
      <c r="J116" s="186">
        <v>5</v>
      </c>
      <c r="K116" s="186">
        <v>16</v>
      </c>
      <c r="L116" s="186">
        <v>7</v>
      </c>
      <c r="M116" s="186">
        <v>8</v>
      </c>
      <c r="N116" s="186">
        <v>19</v>
      </c>
      <c r="O116" s="186">
        <v>75</v>
      </c>
      <c r="P116" s="186">
        <v>21</v>
      </c>
      <c r="Q116" s="186">
        <v>68</v>
      </c>
      <c r="R116" s="186">
        <v>69</v>
      </c>
      <c r="S116" s="186">
        <v>85</v>
      </c>
      <c r="T116" s="186">
        <v>34</v>
      </c>
      <c r="U116" s="186">
        <v>3</v>
      </c>
      <c r="V116" s="186">
        <v>2</v>
      </c>
      <c r="W116" s="186">
        <v>135</v>
      </c>
    </row>
    <row r="117" spans="1:23" s="187" customFormat="1" ht="12" customHeight="1" x14ac:dyDescent="0.2">
      <c r="A117" s="248" t="s">
        <v>162</v>
      </c>
      <c r="B117" s="248"/>
      <c r="C117" s="192">
        <v>210</v>
      </c>
      <c r="D117" s="192">
        <v>113</v>
      </c>
      <c r="E117" s="339">
        <v>53.80952380952381</v>
      </c>
      <c r="F117" s="192">
        <v>0</v>
      </c>
      <c r="G117" s="192">
        <v>0</v>
      </c>
      <c r="H117" s="192">
        <v>113</v>
      </c>
      <c r="I117" s="192">
        <v>29</v>
      </c>
      <c r="J117" s="192">
        <v>2</v>
      </c>
      <c r="K117" s="192">
        <v>2</v>
      </c>
      <c r="L117" s="192">
        <v>1</v>
      </c>
      <c r="M117" s="192">
        <v>0</v>
      </c>
      <c r="N117" s="192">
        <v>6</v>
      </c>
      <c r="O117" s="192">
        <v>10</v>
      </c>
      <c r="P117" s="192">
        <v>3</v>
      </c>
      <c r="Q117" s="192">
        <v>14</v>
      </c>
      <c r="R117" s="192">
        <v>10</v>
      </c>
      <c r="S117" s="192">
        <v>14</v>
      </c>
      <c r="T117" s="192">
        <v>2</v>
      </c>
      <c r="U117" s="192">
        <v>0</v>
      </c>
      <c r="V117" s="192">
        <v>0</v>
      </c>
      <c r="W117" s="192">
        <v>20</v>
      </c>
    </row>
    <row r="118" spans="1:23" s="187" customFormat="1" ht="12" customHeight="1" x14ac:dyDescent="0.2">
      <c r="A118" s="190"/>
      <c r="B118" s="190"/>
      <c r="C118" s="190"/>
      <c r="D118" s="190"/>
      <c r="E118" s="341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</row>
    <row r="119" spans="1:23" s="187" customFormat="1" ht="12" customHeight="1" x14ac:dyDescent="0.2">
      <c r="A119" s="239" t="s">
        <v>164</v>
      </c>
      <c r="B119" s="239"/>
      <c r="C119" s="184">
        <v>42652</v>
      </c>
      <c r="D119" s="184">
        <v>22288</v>
      </c>
      <c r="E119" s="337">
        <v>52.255462815342774</v>
      </c>
      <c r="F119" s="184">
        <v>424</v>
      </c>
      <c r="G119" s="184">
        <v>379</v>
      </c>
      <c r="H119" s="184">
        <v>21485</v>
      </c>
      <c r="I119" s="184">
        <v>3997</v>
      </c>
      <c r="J119" s="184">
        <v>212</v>
      </c>
      <c r="K119" s="184">
        <v>262</v>
      </c>
      <c r="L119" s="184">
        <v>259</v>
      </c>
      <c r="M119" s="184">
        <v>363</v>
      </c>
      <c r="N119" s="184">
        <v>495</v>
      </c>
      <c r="O119" s="184">
        <v>2713</v>
      </c>
      <c r="P119" s="184">
        <v>415</v>
      </c>
      <c r="Q119" s="184">
        <v>1899</v>
      </c>
      <c r="R119" s="184">
        <v>2468</v>
      </c>
      <c r="S119" s="184">
        <v>2201</v>
      </c>
      <c r="T119" s="184">
        <v>976</v>
      </c>
      <c r="U119" s="184">
        <v>117</v>
      </c>
      <c r="V119" s="184">
        <v>186</v>
      </c>
      <c r="W119" s="184">
        <v>4922</v>
      </c>
    </row>
    <row r="120" spans="1:23" s="187" customFormat="1" ht="12" customHeight="1" x14ac:dyDescent="0.2">
      <c r="A120" s="240" t="s">
        <v>165</v>
      </c>
      <c r="B120" s="240"/>
      <c r="C120" s="186">
        <v>3522</v>
      </c>
      <c r="D120" s="186">
        <v>1852</v>
      </c>
      <c r="E120" s="338">
        <v>52.583759227711525</v>
      </c>
      <c r="F120" s="186">
        <v>37</v>
      </c>
      <c r="G120" s="186">
        <v>25</v>
      </c>
      <c r="H120" s="186">
        <v>1790</v>
      </c>
      <c r="I120" s="186">
        <v>505</v>
      </c>
      <c r="J120" s="186">
        <v>17</v>
      </c>
      <c r="K120" s="186">
        <v>20</v>
      </c>
      <c r="L120" s="186">
        <v>19</v>
      </c>
      <c r="M120" s="186">
        <v>20</v>
      </c>
      <c r="N120" s="186">
        <v>36</v>
      </c>
      <c r="O120" s="186">
        <v>229</v>
      </c>
      <c r="P120" s="186">
        <v>21</v>
      </c>
      <c r="Q120" s="186">
        <v>172</v>
      </c>
      <c r="R120" s="186">
        <v>147</v>
      </c>
      <c r="S120" s="186">
        <v>119</v>
      </c>
      <c r="T120" s="186">
        <v>57</v>
      </c>
      <c r="U120" s="186">
        <v>11</v>
      </c>
      <c r="V120" s="186">
        <v>10</v>
      </c>
      <c r="W120" s="186">
        <v>407</v>
      </c>
    </row>
    <row r="121" spans="1:23" s="187" customFormat="1" ht="12" customHeight="1" x14ac:dyDescent="0.2">
      <c r="A121" s="240" t="s">
        <v>168</v>
      </c>
      <c r="B121" s="240"/>
      <c r="C121" s="186">
        <v>344</v>
      </c>
      <c r="D121" s="186">
        <v>185</v>
      </c>
      <c r="E121" s="338">
        <v>53.779069767441861</v>
      </c>
      <c r="F121" s="186">
        <v>5</v>
      </c>
      <c r="G121" s="186">
        <v>1</v>
      </c>
      <c r="H121" s="186">
        <v>179</v>
      </c>
      <c r="I121" s="186">
        <v>39</v>
      </c>
      <c r="J121" s="186">
        <v>3</v>
      </c>
      <c r="K121" s="186">
        <v>1</v>
      </c>
      <c r="L121" s="186">
        <v>1</v>
      </c>
      <c r="M121" s="186">
        <v>2</v>
      </c>
      <c r="N121" s="186">
        <v>5</v>
      </c>
      <c r="O121" s="186">
        <v>27</v>
      </c>
      <c r="P121" s="186">
        <v>4</v>
      </c>
      <c r="Q121" s="186">
        <v>24</v>
      </c>
      <c r="R121" s="186">
        <v>11</v>
      </c>
      <c r="S121" s="186">
        <v>20</v>
      </c>
      <c r="T121" s="186">
        <v>8</v>
      </c>
      <c r="U121" s="186">
        <v>3</v>
      </c>
      <c r="V121" s="186">
        <v>2</v>
      </c>
      <c r="W121" s="186">
        <v>29</v>
      </c>
    </row>
    <row r="122" spans="1:23" s="187" customFormat="1" ht="12" customHeight="1" x14ac:dyDescent="0.2">
      <c r="A122" s="240" t="s">
        <v>169</v>
      </c>
      <c r="B122" s="240"/>
      <c r="C122" s="186">
        <v>1226</v>
      </c>
      <c r="D122" s="186">
        <v>648</v>
      </c>
      <c r="E122" s="338">
        <v>52.854812398042412</v>
      </c>
      <c r="F122" s="186">
        <v>30</v>
      </c>
      <c r="G122" s="186">
        <v>6</v>
      </c>
      <c r="H122" s="186">
        <v>612</v>
      </c>
      <c r="I122" s="186">
        <v>158</v>
      </c>
      <c r="J122" s="186">
        <v>2</v>
      </c>
      <c r="K122" s="186">
        <v>5</v>
      </c>
      <c r="L122" s="186">
        <v>7</v>
      </c>
      <c r="M122" s="186">
        <v>11</v>
      </c>
      <c r="N122" s="186">
        <v>15</v>
      </c>
      <c r="O122" s="186">
        <v>56</v>
      </c>
      <c r="P122" s="186">
        <v>13</v>
      </c>
      <c r="Q122" s="186">
        <v>89</v>
      </c>
      <c r="R122" s="186">
        <v>62</v>
      </c>
      <c r="S122" s="186">
        <v>61</v>
      </c>
      <c r="T122" s="186">
        <v>23</v>
      </c>
      <c r="U122" s="186">
        <v>3</v>
      </c>
      <c r="V122" s="186">
        <v>3</v>
      </c>
      <c r="W122" s="186">
        <v>104</v>
      </c>
    </row>
    <row r="123" spans="1:23" s="187" customFormat="1" ht="12" customHeight="1" x14ac:dyDescent="0.2">
      <c r="A123" s="240" t="s">
        <v>356</v>
      </c>
      <c r="B123" s="240"/>
      <c r="C123" s="186">
        <v>953</v>
      </c>
      <c r="D123" s="186">
        <v>500</v>
      </c>
      <c r="E123" s="338">
        <v>52.46589716684155</v>
      </c>
      <c r="F123" s="186">
        <v>4</v>
      </c>
      <c r="G123" s="186">
        <v>8</v>
      </c>
      <c r="H123" s="186">
        <v>488</v>
      </c>
      <c r="I123" s="186">
        <v>83</v>
      </c>
      <c r="J123" s="186">
        <v>7</v>
      </c>
      <c r="K123" s="186">
        <v>11</v>
      </c>
      <c r="L123" s="186">
        <v>5</v>
      </c>
      <c r="M123" s="186">
        <v>9</v>
      </c>
      <c r="N123" s="186">
        <v>3</v>
      </c>
      <c r="O123" s="186">
        <v>53</v>
      </c>
      <c r="P123" s="186">
        <v>3</v>
      </c>
      <c r="Q123" s="186">
        <v>20</v>
      </c>
      <c r="R123" s="186">
        <v>42</v>
      </c>
      <c r="S123" s="186">
        <v>85</v>
      </c>
      <c r="T123" s="186">
        <v>36</v>
      </c>
      <c r="U123" s="186">
        <v>6</v>
      </c>
      <c r="V123" s="186">
        <v>10</v>
      </c>
      <c r="W123" s="186">
        <v>115</v>
      </c>
    </row>
    <row r="124" spans="1:23" s="187" customFormat="1" ht="12" customHeight="1" x14ac:dyDescent="0.2">
      <c r="A124" s="240" t="s">
        <v>357</v>
      </c>
      <c r="B124" s="240"/>
      <c r="C124" s="186">
        <v>2024</v>
      </c>
      <c r="D124" s="186">
        <v>1165</v>
      </c>
      <c r="E124" s="338">
        <v>57.559288537549406</v>
      </c>
      <c r="F124" s="186">
        <v>25</v>
      </c>
      <c r="G124" s="186">
        <v>24</v>
      </c>
      <c r="H124" s="186">
        <v>1116</v>
      </c>
      <c r="I124" s="186">
        <v>145</v>
      </c>
      <c r="J124" s="186">
        <v>14</v>
      </c>
      <c r="K124" s="186">
        <v>25</v>
      </c>
      <c r="L124" s="186">
        <v>15</v>
      </c>
      <c r="M124" s="186">
        <v>15</v>
      </c>
      <c r="N124" s="186">
        <v>31</v>
      </c>
      <c r="O124" s="186">
        <v>163</v>
      </c>
      <c r="P124" s="186">
        <v>34</v>
      </c>
      <c r="Q124" s="186">
        <v>73</v>
      </c>
      <c r="R124" s="186">
        <v>129</v>
      </c>
      <c r="S124" s="186">
        <v>105</v>
      </c>
      <c r="T124" s="186">
        <v>56</v>
      </c>
      <c r="U124" s="186">
        <v>5</v>
      </c>
      <c r="V124" s="186">
        <v>13</v>
      </c>
      <c r="W124" s="186">
        <v>293</v>
      </c>
    </row>
    <row r="125" spans="1:23" s="187" customFormat="1" ht="12" customHeight="1" x14ac:dyDescent="0.2">
      <c r="A125" s="240" t="s">
        <v>358</v>
      </c>
      <c r="B125" s="240"/>
      <c r="C125" s="186">
        <v>3501</v>
      </c>
      <c r="D125" s="186">
        <v>1680</v>
      </c>
      <c r="E125" s="338">
        <v>47.98628963153385</v>
      </c>
      <c r="F125" s="186">
        <v>27</v>
      </c>
      <c r="G125" s="186">
        <v>17</v>
      </c>
      <c r="H125" s="186">
        <v>1636</v>
      </c>
      <c r="I125" s="186">
        <v>356</v>
      </c>
      <c r="J125" s="186">
        <v>20</v>
      </c>
      <c r="K125" s="186">
        <v>15</v>
      </c>
      <c r="L125" s="186">
        <v>18</v>
      </c>
      <c r="M125" s="186">
        <v>22</v>
      </c>
      <c r="N125" s="186">
        <v>42</v>
      </c>
      <c r="O125" s="186">
        <v>188</v>
      </c>
      <c r="P125" s="186">
        <v>24</v>
      </c>
      <c r="Q125" s="186">
        <v>135</v>
      </c>
      <c r="R125" s="186">
        <v>186</v>
      </c>
      <c r="S125" s="186">
        <v>149</v>
      </c>
      <c r="T125" s="186">
        <v>61</v>
      </c>
      <c r="U125" s="186">
        <v>12</v>
      </c>
      <c r="V125" s="186">
        <v>9</v>
      </c>
      <c r="W125" s="186">
        <v>399</v>
      </c>
    </row>
    <row r="126" spans="1:23" s="187" customFormat="1" ht="12" customHeight="1" x14ac:dyDescent="0.2">
      <c r="A126" s="240" t="s">
        <v>178</v>
      </c>
      <c r="B126" s="240"/>
      <c r="C126" s="186">
        <v>3277</v>
      </c>
      <c r="D126" s="186">
        <v>1829</v>
      </c>
      <c r="E126" s="338">
        <v>55.813243820567592</v>
      </c>
      <c r="F126" s="186">
        <v>26</v>
      </c>
      <c r="G126" s="186">
        <v>22</v>
      </c>
      <c r="H126" s="186">
        <v>1781</v>
      </c>
      <c r="I126" s="186">
        <v>306</v>
      </c>
      <c r="J126" s="186">
        <v>20</v>
      </c>
      <c r="K126" s="186">
        <v>18</v>
      </c>
      <c r="L126" s="186">
        <v>17</v>
      </c>
      <c r="M126" s="186">
        <v>22</v>
      </c>
      <c r="N126" s="186">
        <v>44</v>
      </c>
      <c r="O126" s="186">
        <v>256</v>
      </c>
      <c r="P126" s="186">
        <v>25</v>
      </c>
      <c r="Q126" s="186">
        <v>143</v>
      </c>
      <c r="R126" s="186">
        <v>164</v>
      </c>
      <c r="S126" s="186">
        <v>228</v>
      </c>
      <c r="T126" s="186">
        <v>54</v>
      </c>
      <c r="U126" s="186">
        <v>10</v>
      </c>
      <c r="V126" s="186">
        <v>18</v>
      </c>
      <c r="W126" s="186">
        <v>456</v>
      </c>
    </row>
    <row r="127" spans="1:23" s="187" customFormat="1" ht="12" customHeight="1" x14ac:dyDescent="0.2">
      <c r="A127" s="240" t="s">
        <v>183</v>
      </c>
      <c r="B127" s="240"/>
      <c r="C127" s="186">
        <v>739</v>
      </c>
      <c r="D127" s="186">
        <v>368</v>
      </c>
      <c r="E127" s="338">
        <v>49.79702300405954</v>
      </c>
      <c r="F127" s="186">
        <v>3</v>
      </c>
      <c r="G127" s="186">
        <v>7</v>
      </c>
      <c r="H127" s="186">
        <v>358</v>
      </c>
      <c r="I127" s="186">
        <v>53</v>
      </c>
      <c r="J127" s="186">
        <v>2</v>
      </c>
      <c r="K127" s="186">
        <v>2</v>
      </c>
      <c r="L127" s="186">
        <v>3</v>
      </c>
      <c r="M127" s="186">
        <v>2</v>
      </c>
      <c r="N127" s="186">
        <v>15</v>
      </c>
      <c r="O127" s="186">
        <v>57</v>
      </c>
      <c r="P127" s="186">
        <v>8</v>
      </c>
      <c r="Q127" s="186">
        <v>36</v>
      </c>
      <c r="R127" s="186">
        <v>33</v>
      </c>
      <c r="S127" s="186">
        <v>49</v>
      </c>
      <c r="T127" s="186">
        <v>12</v>
      </c>
      <c r="U127" s="186">
        <v>1</v>
      </c>
      <c r="V127" s="186">
        <v>1</v>
      </c>
      <c r="W127" s="186">
        <v>84</v>
      </c>
    </row>
    <row r="128" spans="1:23" s="187" customFormat="1" ht="12" customHeight="1" x14ac:dyDescent="0.2">
      <c r="A128" s="240" t="s">
        <v>184</v>
      </c>
      <c r="B128" s="240"/>
      <c r="C128" s="186">
        <v>9401</v>
      </c>
      <c r="D128" s="186">
        <v>4717</v>
      </c>
      <c r="E128" s="338">
        <v>50.175513243271993</v>
      </c>
      <c r="F128" s="186">
        <v>83</v>
      </c>
      <c r="G128" s="186">
        <v>96</v>
      </c>
      <c r="H128" s="186">
        <v>4538</v>
      </c>
      <c r="I128" s="186">
        <v>811</v>
      </c>
      <c r="J128" s="186">
        <v>33</v>
      </c>
      <c r="K128" s="186">
        <v>30</v>
      </c>
      <c r="L128" s="186">
        <v>44</v>
      </c>
      <c r="M128" s="186">
        <v>112</v>
      </c>
      <c r="N128" s="186">
        <v>125</v>
      </c>
      <c r="O128" s="186">
        <v>599</v>
      </c>
      <c r="P128" s="186">
        <v>89</v>
      </c>
      <c r="Q128" s="186">
        <v>344</v>
      </c>
      <c r="R128" s="186">
        <v>610</v>
      </c>
      <c r="S128" s="186">
        <v>450</v>
      </c>
      <c r="T128" s="186">
        <v>243</v>
      </c>
      <c r="U128" s="186">
        <v>18</v>
      </c>
      <c r="V128" s="186">
        <v>30</v>
      </c>
      <c r="W128" s="186">
        <v>1000</v>
      </c>
    </row>
    <row r="129" spans="1:23" s="187" customFormat="1" ht="12" customHeight="1" x14ac:dyDescent="0.2">
      <c r="A129" s="240" t="s">
        <v>185</v>
      </c>
      <c r="B129" s="240"/>
      <c r="C129" s="186">
        <v>4353</v>
      </c>
      <c r="D129" s="186">
        <v>2224</v>
      </c>
      <c r="E129" s="338">
        <v>51.091201470250404</v>
      </c>
      <c r="F129" s="186">
        <v>46</v>
      </c>
      <c r="G129" s="186">
        <v>42</v>
      </c>
      <c r="H129" s="186">
        <v>2136</v>
      </c>
      <c r="I129" s="186">
        <v>364</v>
      </c>
      <c r="J129" s="186">
        <v>24</v>
      </c>
      <c r="K129" s="186">
        <v>24</v>
      </c>
      <c r="L129" s="186">
        <v>39</v>
      </c>
      <c r="M129" s="186">
        <v>39</v>
      </c>
      <c r="N129" s="186">
        <v>37</v>
      </c>
      <c r="O129" s="186">
        <v>274</v>
      </c>
      <c r="P129" s="186">
        <v>47</v>
      </c>
      <c r="Q129" s="186">
        <v>238</v>
      </c>
      <c r="R129" s="186">
        <v>210</v>
      </c>
      <c r="S129" s="186">
        <v>219</v>
      </c>
      <c r="T129" s="186">
        <v>89</v>
      </c>
      <c r="U129" s="186">
        <v>11</v>
      </c>
      <c r="V129" s="186">
        <v>17</v>
      </c>
      <c r="W129" s="186">
        <v>504</v>
      </c>
    </row>
    <row r="130" spans="1:23" s="187" customFormat="1" ht="12" customHeight="1" x14ac:dyDescent="0.2">
      <c r="A130" s="240" t="s">
        <v>187</v>
      </c>
      <c r="B130" s="240"/>
      <c r="C130" s="186">
        <v>175</v>
      </c>
      <c r="D130" s="186">
        <v>88</v>
      </c>
      <c r="E130" s="338">
        <v>50.285714285714285</v>
      </c>
      <c r="F130" s="186">
        <v>5</v>
      </c>
      <c r="G130" s="186">
        <v>0</v>
      </c>
      <c r="H130" s="186">
        <v>83</v>
      </c>
      <c r="I130" s="186">
        <v>17</v>
      </c>
      <c r="J130" s="186">
        <v>1</v>
      </c>
      <c r="K130" s="186">
        <v>1</v>
      </c>
      <c r="L130" s="186">
        <v>1</v>
      </c>
      <c r="M130" s="186">
        <v>0</v>
      </c>
      <c r="N130" s="186">
        <v>3</v>
      </c>
      <c r="O130" s="186">
        <v>2</v>
      </c>
      <c r="P130" s="186">
        <v>1</v>
      </c>
      <c r="Q130" s="186">
        <v>4</v>
      </c>
      <c r="R130" s="186">
        <v>16</v>
      </c>
      <c r="S130" s="186">
        <v>14</v>
      </c>
      <c r="T130" s="186">
        <v>3</v>
      </c>
      <c r="U130" s="186">
        <v>0</v>
      </c>
      <c r="V130" s="186">
        <v>4</v>
      </c>
      <c r="W130" s="186">
        <v>16</v>
      </c>
    </row>
    <row r="131" spans="1:23" s="187" customFormat="1" ht="12" customHeight="1" x14ac:dyDescent="0.2">
      <c r="A131" s="240" t="s">
        <v>188</v>
      </c>
      <c r="B131" s="240"/>
      <c r="C131" s="186">
        <v>4845</v>
      </c>
      <c r="D131" s="186">
        <v>2582</v>
      </c>
      <c r="E131" s="338">
        <v>53.292053663570691</v>
      </c>
      <c r="F131" s="186">
        <v>61</v>
      </c>
      <c r="G131" s="186">
        <v>56</v>
      </c>
      <c r="H131" s="186">
        <v>2465</v>
      </c>
      <c r="I131" s="186">
        <v>436</v>
      </c>
      <c r="J131" s="186">
        <v>20</v>
      </c>
      <c r="K131" s="186">
        <v>38</v>
      </c>
      <c r="L131" s="186">
        <v>39</v>
      </c>
      <c r="M131" s="186">
        <v>44</v>
      </c>
      <c r="N131" s="186">
        <v>63</v>
      </c>
      <c r="O131" s="186">
        <v>262</v>
      </c>
      <c r="P131" s="186">
        <v>52</v>
      </c>
      <c r="Q131" s="186">
        <v>206</v>
      </c>
      <c r="R131" s="186">
        <v>306</v>
      </c>
      <c r="S131" s="186">
        <v>244</v>
      </c>
      <c r="T131" s="186">
        <v>125</v>
      </c>
      <c r="U131" s="186">
        <v>14</v>
      </c>
      <c r="V131" s="186">
        <v>26</v>
      </c>
      <c r="W131" s="186">
        <v>590</v>
      </c>
    </row>
    <row r="132" spans="1:23" s="187" customFormat="1" ht="12" customHeight="1" x14ac:dyDescent="0.2">
      <c r="A132" s="240" t="s">
        <v>190</v>
      </c>
      <c r="B132" s="240"/>
      <c r="C132" s="186">
        <v>1759</v>
      </c>
      <c r="D132" s="186">
        <v>952</v>
      </c>
      <c r="E132" s="338">
        <v>54.121660034110292</v>
      </c>
      <c r="F132" s="186">
        <v>19</v>
      </c>
      <c r="G132" s="186">
        <v>17</v>
      </c>
      <c r="H132" s="186">
        <v>916</v>
      </c>
      <c r="I132" s="186">
        <v>134</v>
      </c>
      <c r="J132" s="186">
        <v>14</v>
      </c>
      <c r="K132" s="186">
        <v>7</v>
      </c>
      <c r="L132" s="186">
        <v>9</v>
      </c>
      <c r="M132" s="186">
        <v>12</v>
      </c>
      <c r="N132" s="186">
        <v>17</v>
      </c>
      <c r="O132" s="186">
        <v>224</v>
      </c>
      <c r="P132" s="186">
        <v>13</v>
      </c>
      <c r="Q132" s="186">
        <v>110</v>
      </c>
      <c r="R132" s="186">
        <v>87</v>
      </c>
      <c r="S132" s="186">
        <v>83</v>
      </c>
      <c r="T132" s="186">
        <v>21</v>
      </c>
      <c r="U132" s="186">
        <v>3</v>
      </c>
      <c r="V132" s="186">
        <v>3</v>
      </c>
      <c r="W132" s="186">
        <v>179</v>
      </c>
    </row>
    <row r="133" spans="1:23" s="187" customFormat="1" ht="12" customHeight="1" x14ac:dyDescent="0.2">
      <c r="A133" s="240" t="s">
        <v>191</v>
      </c>
      <c r="B133" s="240"/>
      <c r="C133" s="186">
        <v>813</v>
      </c>
      <c r="D133" s="186">
        <v>338</v>
      </c>
      <c r="E133" s="338">
        <v>41.574415744157442</v>
      </c>
      <c r="F133" s="186">
        <v>5</v>
      </c>
      <c r="G133" s="186">
        <v>6</v>
      </c>
      <c r="H133" s="186">
        <v>327</v>
      </c>
      <c r="I133" s="186">
        <v>66</v>
      </c>
      <c r="J133" s="186">
        <v>10</v>
      </c>
      <c r="K133" s="186">
        <v>7</v>
      </c>
      <c r="L133" s="186">
        <v>6</v>
      </c>
      <c r="M133" s="186">
        <v>5</v>
      </c>
      <c r="N133" s="186">
        <v>5</v>
      </c>
      <c r="O133" s="186">
        <v>14</v>
      </c>
      <c r="P133" s="186">
        <v>16</v>
      </c>
      <c r="Q133" s="186">
        <v>24</v>
      </c>
      <c r="R133" s="186">
        <v>47</v>
      </c>
      <c r="S133" s="186">
        <v>34</v>
      </c>
      <c r="T133" s="186">
        <v>22</v>
      </c>
      <c r="U133" s="186">
        <v>1</v>
      </c>
      <c r="V133" s="186">
        <v>3</v>
      </c>
      <c r="W133" s="186">
        <v>67</v>
      </c>
    </row>
    <row r="134" spans="1:23" s="187" customFormat="1" ht="12" customHeight="1" x14ac:dyDescent="0.2">
      <c r="A134" s="240" t="s">
        <v>192</v>
      </c>
      <c r="B134" s="240"/>
      <c r="C134" s="186">
        <v>538</v>
      </c>
      <c r="D134" s="186">
        <v>276</v>
      </c>
      <c r="E134" s="338">
        <v>51.301115241635685</v>
      </c>
      <c r="F134" s="186">
        <v>5</v>
      </c>
      <c r="G134" s="186">
        <v>7</v>
      </c>
      <c r="H134" s="186">
        <v>264</v>
      </c>
      <c r="I134" s="186">
        <v>41</v>
      </c>
      <c r="J134" s="186">
        <v>5</v>
      </c>
      <c r="K134" s="186">
        <v>13</v>
      </c>
      <c r="L134" s="186">
        <v>4</v>
      </c>
      <c r="M134" s="186">
        <v>2</v>
      </c>
      <c r="N134" s="186">
        <v>4</v>
      </c>
      <c r="O134" s="186">
        <v>21</v>
      </c>
      <c r="P134" s="186">
        <v>12</v>
      </c>
      <c r="Q134" s="186">
        <v>41</v>
      </c>
      <c r="R134" s="186">
        <v>39</v>
      </c>
      <c r="S134" s="186">
        <v>12</v>
      </c>
      <c r="T134" s="186">
        <v>21</v>
      </c>
      <c r="U134" s="186">
        <v>0</v>
      </c>
      <c r="V134" s="186">
        <v>2</v>
      </c>
      <c r="W134" s="186">
        <v>47</v>
      </c>
    </row>
    <row r="135" spans="1:23" s="187" customFormat="1" ht="12" customHeight="1" x14ac:dyDescent="0.2">
      <c r="A135" s="240" t="s">
        <v>195</v>
      </c>
      <c r="B135" s="240"/>
      <c r="C135" s="186">
        <v>398</v>
      </c>
      <c r="D135" s="186">
        <v>234</v>
      </c>
      <c r="E135" s="338">
        <v>58.793969849246231</v>
      </c>
      <c r="F135" s="186">
        <v>2</v>
      </c>
      <c r="G135" s="186">
        <v>4</v>
      </c>
      <c r="H135" s="186">
        <v>228</v>
      </c>
      <c r="I135" s="186">
        <v>38</v>
      </c>
      <c r="J135" s="186">
        <v>1</v>
      </c>
      <c r="K135" s="186">
        <v>4</v>
      </c>
      <c r="L135" s="186">
        <v>2</v>
      </c>
      <c r="M135" s="186">
        <v>1</v>
      </c>
      <c r="N135" s="186">
        <v>6</v>
      </c>
      <c r="O135" s="186">
        <v>14</v>
      </c>
      <c r="P135" s="186">
        <v>3</v>
      </c>
      <c r="Q135" s="186">
        <v>33</v>
      </c>
      <c r="R135" s="186">
        <v>42</v>
      </c>
      <c r="S135" s="186">
        <v>28</v>
      </c>
      <c r="T135" s="186">
        <v>15</v>
      </c>
      <c r="U135" s="186">
        <v>2</v>
      </c>
      <c r="V135" s="186">
        <v>0</v>
      </c>
      <c r="W135" s="186">
        <v>39</v>
      </c>
    </row>
    <row r="136" spans="1:23" s="187" customFormat="1" ht="12" customHeight="1" x14ac:dyDescent="0.2">
      <c r="A136" s="240" t="s">
        <v>200</v>
      </c>
      <c r="B136" s="240"/>
      <c r="C136" s="186">
        <v>2046</v>
      </c>
      <c r="D136" s="186">
        <v>1012</v>
      </c>
      <c r="E136" s="338">
        <v>49.462365591397848</v>
      </c>
      <c r="F136" s="186">
        <v>15</v>
      </c>
      <c r="G136" s="186">
        <v>24</v>
      </c>
      <c r="H136" s="186">
        <v>973</v>
      </c>
      <c r="I136" s="186">
        <v>172</v>
      </c>
      <c r="J136" s="186">
        <v>7</v>
      </c>
      <c r="K136" s="186">
        <v>13</v>
      </c>
      <c r="L136" s="186">
        <v>17</v>
      </c>
      <c r="M136" s="186">
        <v>21</v>
      </c>
      <c r="N136" s="186">
        <v>24</v>
      </c>
      <c r="O136" s="186">
        <v>102</v>
      </c>
      <c r="P136" s="186">
        <v>18</v>
      </c>
      <c r="Q136" s="186">
        <v>99</v>
      </c>
      <c r="R136" s="186">
        <v>111</v>
      </c>
      <c r="S136" s="186">
        <v>109</v>
      </c>
      <c r="T136" s="186">
        <v>37</v>
      </c>
      <c r="U136" s="186">
        <v>7</v>
      </c>
      <c r="V136" s="186">
        <v>9</v>
      </c>
      <c r="W136" s="186">
        <v>227</v>
      </c>
    </row>
    <row r="137" spans="1:23" s="187" customFormat="1" ht="12" customHeight="1" x14ac:dyDescent="0.2">
      <c r="A137" s="240" t="s">
        <v>377</v>
      </c>
      <c r="B137" s="240"/>
      <c r="C137" s="186">
        <v>2021</v>
      </c>
      <c r="D137" s="186">
        <v>1269</v>
      </c>
      <c r="E137" s="338">
        <v>62.790697674418603</v>
      </c>
      <c r="F137" s="186">
        <v>22</v>
      </c>
      <c r="G137" s="186">
        <v>12</v>
      </c>
      <c r="H137" s="186">
        <v>1235</v>
      </c>
      <c r="I137" s="186">
        <v>226</v>
      </c>
      <c r="J137" s="186">
        <v>10</v>
      </c>
      <c r="K137" s="186">
        <v>27</v>
      </c>
      <c r="L137" s="186">
        <v>10</v>
      </c>
      <c r="M137" s="186">
        <v>14</v>
      </c>
      <c r="N137" s="186">
        <v>15</v>
      </c>
      <c r="O137" s="186">
        <v>138</v>
      </c>
      <c r="P137" s="186">
        <v>25</v>
      </c>
      <c r="Q137" s="186">
        <v>80</v>
      </c>
      <c r="R137" s="186">
        <v>193</v>
      </c>
      <c r="S137" s="186">
        <v>137</v>
      </c>
      <c r="T137" s="186">
        <v>80</v>
      </c>
      <c r="U137" s="186">
        <v>8</v>
      </c>
      <c r="V137" s="186">
        <v>7</v>
      </c>
      <c r="W137" s="186">
        <v>265</v>
      </c>
    </row>
    <row r="138" spans="1:23" s="187" customFormat="1" ht="12" customHeight="1" x14ac:dyDescent="0.2">
      <c r="A138" s="197" t="s">
        <v>421</v>
      </c>
      <c r="B138" s="197"/>
      <c r="C138" s="192">
        <v>717</v>
      </c>
      <c r="D138" s="192">
        <v>369</v>
      </c>
      <c r="E138" s="339">
        <v>51.464435146443513</v>
      </c>
      <c r="F138" s="192">
        <v>4</v>
      </c>
      <c r="G138" s="192">
        <v>5</v>
      </c>
      <c r="H138" s="192">
        <v>360</v>
      </c>
      <c r="I138" s="192">
        <v>47</v>
      </c>
      <c r="J138" s="192">
        <v>2</v>
      </c>
      <c r="K138" s="192">
        <v>1</v>
      </c>
      <c r="L138" s="192">
        <v>3</v>
      </c>
      <c r="M138" s="192">
        <v>10</v>
      </c>
      <c r="N138" s="192">
        <v>5</v>
      </c>
      <c r="O138" s="192">
        <v>34</v>
      </c>
      <c r="P138" s="192">
        <v>7</v>
      </c>
      <c r="Q138" s="192">
        <v>28</v>
      </c>
      <c r="R138" s="192">
        <v>33</v>
      </c>
      <c r="S138" s="192">
        <v>55</v>
      </c>
      <c r="T138" s="192">
        <v>13</v>
      </c>
      <c r="U138" s="192">
        <v>2</v>
      </c>
      <c r="V138" s="192">
        <v>19</v>
      </c>
      <c r="W138" s="192">
        <v>101</v>
      </c>
    </row>
    <row r="139" spans="1:23" s="187" customFormat="1" ht="12" customHeight="1" x14ac:dyDescent="0.2">
      <c r="A139" s="190"/>
      <c r="B139" s="190"/>
      <c r="C139" s="190"/>
      <c r="D139" s="190"/>
      <c r="E139" s="341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</row>
    <row r="140" spans="1:23" s="187" customFormat="1" ht="12" customHeight="1" x14ac:dyDescent="0.2">
      <c r="A140" s="239" t="s">
        <v>205</v>
      </c>
      <c r="B140" s="239"/>
      <c r="C140" s="184">
        <v>4519</v>
      </c>
      <c r="D140" s="184">
        <v>2796</v>
      </c>
      <c r="E140" s="337">
        <v>61.872095596370876</v>
      </c>
      <c r="F140" s="184">
        <v>54</v>
      </c>
      <c r="G140" s="184">
        <v>24</v>
      </c>
      <c r="H140" s="184">
        <v>2718</v>
      </c>
      <c r="I140" s="184">
        <v>471</v>
      </c>
      <c r="J140" s="184">
        <v>11</v>
      </c>
      <c r="K140" s="184">
        <v>18</v>
      </c>
      <c r="L140" s="184">
        <v>30</v>
      </c>
      <c r="M140" s="184">
        <v>41</v>
      </c>
      <c r="N140" s="184">
        <v>30</v>
      </c>
      <c r="O140" s="184">
        <v>527</v>
      </c>
      <c r="P140" s="184">
        <v>53</v>
      </c>
      <c r="Q140" s="184">
        <v>188</v>
      </c>
      <c r="R140" s="184">
        <v>250</v>
      </c>
      <c r="S140" s="184">
        <v>239</v>
      </c>
      <c r="T140" s="184">
        <v>99</v>
      </c>
      <c r="U140" s="184">
        <v>10</v>
      </c>
      <c r="V140" s="184">
        <v>54</v>
      </c>
      <c r="W140" s="184">
        <v>697</v>
      </c>
    </row>
    <row r="141" spans="1:23" s="187" customFormat="1" ht="12" customHeight="1" x14ac:dyDescent="0.2">
      <c r="A141" s="240" t="s">
        <v>359</v>
      </c>
      <c r="B141" s="240"/>
      <c r="C141" s="186">
        <v>1141</v>
      </c>
      <c r="D141" s="186">
        <v>719</v>
      </c>
      <c r="E141" s="338">
        <v>63.014899211218228</v>
      </c>
      <c r="F141" s="186">
        <v>15</v>
      </c>
      <c r="G141" s="186">
        <v>10</v>
      </c>
      <c r="H141" s="186">
        <v>694</v>
      </c>
      <c r="I141" s="186">
        <v>93</v>
      </c>
      <c r="J141" s="186">
        <v>6</v>
      </c>
      <c r="K141" s="186">
        <v>7</v>
      </c>
      <c r="L141" s="186">
        <v>9</v>
      </c>
      <c r="M141" s="186">
        <v>14</v>
      </c>
      <c r="N141" s="186">
        <v>12</v>
      </c>
      <c r="O141" s="186">
        <v>129</v>
      </c>
      <c r="P141" s="186">
        <v>20</v>
      </c>
      <c r="Q141" s="186">
        <v>48</v>
      </c>
      <c r="R141" s="186">
        <v>97</v>
      </c>
      <c r="S141" s="186">
        <v>43</v>
      </c>
      <c r="T141" s="186">
        <v>31</v>
      </c>
      <c r="U141" s="186">
        <v>4</v>
      </c>
      <c r="V141" s="186">
        <v>6</v>
      </c>
      <c r="W141" s="186">
        <v>175</v>
      </c>
    </row>
    <row r="142" spans="1:23" s="187" customFormat="1" ht="12" customHeight="1" x14ac:dyDescent="0.2">
      <c r="A142" s="240" t="s">
        <v>207</v>
      </c>
      <c r="B142" s="240"/>
      <c r="C142" s="186">
        <v>46</v>
      </c>
      <c r="D142" s="186">
        <v>34</v>
      </c>
      <c r="E142" s="338">
        <v>73.913043478260875</v>
      </c>
      <c r="F142" s="186">
        <v>1</v>
      </c>
      <c r="G142" s="186">
        <v>0</v>
      </c>
      <c r="H142" s="186">
        <v>33</v>
      </c>
      <c r="I142" s="186">
        <v>5</v>
      </c>
      <c r="J142" s="186">
        <v>0</v>
      </c>
      <c r="K142" s="186">
        <v>0</v>
      </c>
      <c r="L142" s="186">
        <v>0</v>
      </c>
      <c r="M142" s="186">
        <v>1</v>
      </c>
      <c r="N142" s="186">
        <v>1</v>
      </c>
      <c r="O142" s="186">
        <v>8</v>
      </c>
      <c r="P142" s="186">
        <v>0</v>
      </c>
      <c r="Q142" s="186">
        <v>2</v>
      </c>
      <c r="R142" s="186">
        <v>1</v>
      </c>
      <c r="S142" s="186">
        <v>1</v>
      </c>
      <c r="T142" s="186">
        <v>0</v>
      </c>
      <c r="U142" s="186">
        <v>1</v>
      </c>
      <c r="V142" s="186">
        <v>3</v>
      </c>
      <c r="W142" s="186">
        <v>10</v>
      </c>
    </row>
    <row r="143" spans="1:23" s="187" customFormat="1" ht="12" customHeight="1" x14ac:dyDescent="0.2">
      <c r="A143" s="240" t="s">
        <v>208</v>
      </c>
      <c r="B143" s="240"/>
      <c r="C143" s="186">
        <v>71</v>
      </c>
      <c r="D143" s="186">
        <v>22</v>
      </c>
      <c r="E143" s="338">
        <v>30.985915492957748</v>
      </c>
      <c r="F143" s="186">
        <v>0</v>
      </c>
      <c r="G143" s="186">
        <v>0</v>
      </c>
      <c r="H143" s="186">
        <v>22</v>
      </c>
      <c r="I143" s="186">
        <v>3</v>
      </c>
      <c r="J143" s="186">
        <v>0</v>
      </c>
      <c r="K143" s="186">
        <v>0</v>
      </c>
      <c r="L143" s="186">
        <v>0</v>
      </c>
      <c r="M143" s="186">
        <v>0</v>
      </c>
      <c r="N143" s="186">
        <v>0</v>
      </c>
      <c r="O143" s="186">
        <v>2</v>
      </c>
      <c r="P143" s="186">
        <v>2</v>
      </c>
      <c r="Q143" s="186">
        <v>2</v>
      </c>
      <c r="R143" s="186">
        <v>3</v>
      </c>
      <c r="S143" s="186">
        <v>2</v>
      </c>
      <c r="T143" s="186">
        <v>1</v>
      </c>
      <c r="U143" s="186">
        <v>0</v>
      </c>
      <c r="V143" s="186">
        <v>1</v>
      </c>
      <c r="W143" s="186">
        <v>6</v>
      </c>
    </row>
    <row r="144" spans="1:23" s="187" customFormat="1" ht="12" customHeight="1" x14ac:dyDescent="0.2">
      <c r="A144" s="240" t="s">
        <v>209</v>
      </c>
      <c r="B144" s="240"/>
      <c r="C144" s="186">
        <v>46</v>
      </c>
      <c r="D144" s="186">
        <v>22</v>
      </c>
      <c r="E144" s="338">
        <v>47.826086956521742</v>
      </c>
      <c r="F144" s="186">
        <v>0</v>
      </c>
      <c r="G144" s="186">
        <v>0</v>
      </c>
      <c r="H144" s="186">
        <v>22</v>
      </c>
      <c r="I144" s="186">
        <v>4</v>
      </c>
      <c r="J144" s="186">
        <v>0</v>
      </c>
      <c r="K144" s="186">
        <v>0</v>
      </c>
      <c r="L144" s="186">
        <v>0</v>
      </c>
      <c r="M144" s="186">
        <v>0</v>
      </c>
      <c r="N144" s="186">
        <v>0</v>
      </c>
      <c r="O144" s="186">
        <v>3</v>
      </c>
      <c r="P144" s="186">
        <v>0</v>
      </c>
      <c r="Q144" s="186">
        <v>2</v>
      </c>
      <c r="R144" s="186">
        <v>7</v>
      </c>
      <c r="S144" s="186">
        <v>0</v>
      </c>
      <c r="T144" s="186">
        <v>0</v>
      </c>
      <c r="U144" s="186">
        <v>0</v>
      </c>
      <c r="V144" s="186">
        <v>3</v>
      </c>
      <c r="W144" s="186">
        <v>3</v>
      </c>
    </row>
    <row r="145" spans="1:23" s="187" customFormat="1" ht="12" customHeight="1" x14ac:dyDescent="0.2">
      <c r="A145" s="240" t="s">
        <v>210</v>
      </c>
      <c r="B145" s="240"/>
      <c r="C145" s="186">
        <v>820</v>
      </c>
      <c r="D145" s="186">
        <v>539</v>
      </c>
      <c r="E145" s="338">
        <v>65.731707317073173</v>
      </c>
      <c r="F145" s="186">
        <v>8</v>
      </c>
      <c r="G145" s="186">
        <v>5</v>
      </c>
      <c r="H145" s="186">
        <v>526</v>
      </c>
      <c r="I145" s="186">
        <v>74</v>
      </c>
      <c r="J145" s="186">
        <v>0</v>
      </c>
      <c r="K145" s="186">
        <v>6</v>
      </c>
      <c r="L145" s="186">
        <v>7</v>
      </c>
      <c r="M145" s="186">
        <v>9</v>
      </c>
      <c r="N145" s="186">
        <v>3</v>
      </c>
      <c r="O145" s="186">
        <v>110</v>
      </c>
      <c r="P145" s="186">
        <v>8</v>
      </c>
      <c r="Q145" s="186">
        <v>38</v>
      </c>
      <c r="R145" s="186">
        <v>52</v>
      </c>
      <c r="S145" s="186">
        <v>36</v>
      </c>
      <c r="T145" s="186">
        <v>21</v>
      </c>
      <c r="U145" s="186">
        <v>1</v>
      </c>
      <c r="V145" s="186">
        <v>17</v>
      </c>
      <c r="W145" s="186">
        <v>144</v>
      </c>
    </row>
    <row r="146" spans="1:23" s="187" customFormat="1" ht="12" customHeight="1" x14ac:dyDescent="0.2">
      <c r="A146" s="240" t="s">
        <v>212</v>
      </c>
      <c r="B146" s="240"/>
      <c r="C146" s="186">
        <v>405</v>
      </c>
      <c r="D146" s="186">
        <v>271</v>
      </c>
      <c r="E146" s="338">
        <v>66.913580246913583</v>
      </c>
      <c r="F146" s="186">
        <v>6</v>
      </c>
      <c r="G146" s="186">
        <v>2</v>
      </c>
      <c r="H146" s="186">
        <v>263</v>
      </c>
      <c r="I146" s="186">
        <v>32</v>
      </c>
      <c r="J146" s="186">
        <v>1</v>
      </c>
      <c r="K146" s="186">
        <v>1</v>
      </c>
      <c r="L146" s="186">
        <v>2</v>
      </c>
      <c r="M146" s="186">
        <v>1</v>
      </c>
      <c r="N146" s="186">
        <v>1</v>
      </c>
      <c r="O146" s="186">
        <v>70</v>
      </c>
      <c r="P146" s="186">
        <v>0</v>
      </c>
      <c r="Q146" s="186">
        <v>27</v>
      </c>
      <c r="R146" s="186">
        <v>15</v>
      </c>
      <c r="S146" s="186">
        <v>26</v>
      </c>
      <c r="T146" s="186">
        <v>2</v>
      </c>
      <c r="U146" s="186">
        <v>1</v>
      </c>
      <c r="V146" s="186">
        <v>9</v>
      </c>
      <c r="W146" s="186">
        <v>75</v>
      </c>
    </row>
    <row r="147" spans="1:23" s="187" customFormat="1" ht="12" customHeight="1" x14ac:dyDescent="0.2">
      <c r="A147" s="240" t="s">
        <v>213</v>
      </c>
      <c r="B147" s="240"/>
      <c r="C147" s="186">
        <v>41</v>
      </c>
      <c r="D147" s="186">
        <v>21</v>
      </c>
      <c r="E147" s="338">
        <v>51.219512195121951</v>
      </c>
      <c r="F147" s="186">
        <v>1</v>
      </c>
      <c r="G147" s="186">
        <v>0</v>
      </c>
      <c r="H147" s="186">
        <v>20</v>
      </c>
      <c r="I147" s="186">
        <v>10</v>
      </c>
      <c r="J147" s="186">
        <v>0</v>
      </c>
      <c r="K147" s="186">
        <v>0</v>
      </c>
      <c r="L147" s="186">
        <v>0</v>
      </c>
      <c r="M147" s="186">
        <v>0</v>
      </c>
      <c r="N147" s="186">
        <v>0</v>
      </c>
      <c r="O147" s="186">
        <v>1</v>
      </c>
      <c r="P147" s="186">
        <v>0</v>
      </c>
      <c r="Q147" s="186">
        <v>0</v>
      </c>
      <c r="R147" s="186">
        <v>1</v>
      </c>
      <c r="S147" s="186">
        <v>0</v>
      </c>
      <c r="T147" s="186">
        <v>0</v>
      </c>
      <c r="U147" s="186">
        <v>0</v>
      </c>
      <c r="V147" s="186">
        <v>1</v>
      </c>
      <c r="W147" s="186">
        <v>7</v>
      </c>
    </row>
    <row r="148" spans="1:23" s="187" customFormat="1" ht="12" customHeight="1" x14ac:dyDescent="0.2">
      <c r="A148" s="241" t="s">
        <v>214</v>
      </c>
      <c r="B148" s="241"/>
      <c r="C148" s="192">
        <v>1949</v>
      </c>
      <c r="D148" s="192">
        <v>1168</v>
      </c>
      <c r="E148" s="339">
        <v>59.928168291431504</v>
      </c>
      <c r="F148" s="192">
        <v>23</v>
      </c>
      <c r="G148" s="192">
        <v>7</v>
      </c>
      <c r="H148" s="192">
        <v>1138</v>
      </c>
      <c r="I148" s="192">
        <v>250</v>
      </c>
      <c r="J148" s="192">
        <v>4</v>
      </c>
      <c r="K148" s="192">
        <v>4</v>
      </c>
      <c r="L148" s="192">
        <v>12</v>
      </c>
      <c r="M148" s="192">
        <v>16</v>
      </c>
      <c r="N148" s="192">
        <v>13</v>
      </c>
      <c r="O148" s="192">
        <v>204</v>
      </c>
      <c r="P148" s="192">
        <v>23</v>
      </c>
      <c r="Q148" s="192">
        <v>69</v>
      </c>
      <c r="R148" s="192">
        <v>74</v>
      </c>
      <c r="S148" s="192">
        <v>131</v>
      </c>
      <c r="T148" s="192">
        <v>44</v>
      </c>
      <c r="U148" s="192">
        <v>3</v>
      </c>
      <c r="V148" s="192">
        <v>14</v>
      </c>
      <c r="W148" s="192">
        <v>277</v>
      </c>
    </row>
    <row r="149" spans="1:23" s="187" customFormat="1" ht="12" customHeight="1" x14ac:dyDescent="0.2">
      <c r="A149" s="190"/>
      <c r="B149" s="190"/>
      <c r="C149" s="190"/>
      <c r="D149" s="190"/>
      <c r="E149" s="341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</row>
    <row r="150" spans="1:23" s="187" customFormat="1" ht="12" customHeight="1" x14ac:dyDescent="0.2">
      <c r="A150" s="239" t="s">
        <v>215</v>
      </c>
      <c r="B150" s="239"/>
      <c r="C150" s="184">
        <v>35295</v>
      </c>
      <c r="D150" s="184">
        <v>20201</v>
      </c>
      <c r="E150" s="337">
        <v>57.234735798271707</v>
      </c>
      <c r="F150" s="184">
        <v>427</v>
      </c>
      <c r="G150" s="184">
        <v>287</v>
      </c>
      <c r="H150" s="184">
        <v>19487</v>
      </c>
      <c r="I150" s="184">
        <v>3988</v>
      </c>
      <c r="J150" s="184">
        <v>394</v>
      </c>
      <c r="K150" s="184">
        <v>181</v>
      </c>
      <c r="L150" s="184">
        <v>227</v>
      </c>
      <c r="M150" s="184">
        <v>278</v>
      </c>
      <c r="N150" s="184">
        <v>555</v>
      </c>
      <c r="O150" s="184">
        <v>2489</v>
      </c>
      <c r="P150" s="184">
        <v>256</v>
      </c>
      <c r="Q150" s="184">
        <v>1187</v>
      </c>
      <c r="R150" s="184">
        <v>2228</v>
      </c>
      <c r="S150" s="184">
        <v>1793</v>
      </c>
      <c r="T150" s="184">
        <v>711</v>
      </c>
      <c r="U150" s="184">
        <v>98</v>
      </c>
      <c r="V150" s="184">
        <v>103</v>
      </c>
      <c r="W150" s="184">
        <v>4999</v>
      </c>
    </row>
    <row r="151" spans="1:23" s="187" customFormat="1" ht="12" customHeight="1" x14ac:dyDescent="0.2">
      <c r="A151" s="240" t="s">
        <v>216</v>
      </c>
      <c r="B151" s="240"/>
      <c r="C151" s="186">
        <v>3078</v>
      </c>
      <c r="D151" s="186">
        <v>1674</v>
      </c>
      <c r="E151" s="338">
        <v>54.385964912280699</v>
      </c>
      <c r="F151" s="186">
        <v>41</v>
      </c>
      <c r="G151" s="186">
        <v>26</v>
      </c>
      <c r="H151" s="186">
        <v>1607</v>
      </c>
      <c r="I151" s="186">
        <v>316</v>
      </c>
      <c r="J151" s="186">
        <v>27</v>
      </c>
      <c r="K151" s="186">
        <v>13</v>
      </c>
      <c r="L151" s="186">
        <v>26</v>
      </c>
      <c r="M151" s="186">
        <v>24</v>
      </c>
      <c r="N151" s="186">
        <v>38</v>
      </c>
      <c r="O151" s="186">
        <v>178</v>
      </c>
      <c r="P151" s="186">
        <v>30</v>
      </c>
      <c r="Q151" s="186">
        <v>98</v>
      </c>
      <c r="R151" s="186">
        <v>181</v>
      </c>
      <c r="S151" s="186">
        <v>167</v>
      </c>
      <c r="T151" s="186">
        <v>49</v>
      </c>
      <c r="U151" s="186">
        <v>18</v>
      </c>
      <c r="V151" s="186">
        <v>5</v>
      </c>
      <c r="W151" s="186">
        <v>437</v>
      </c>
    </row>
    <row r="152" spans="1:23" s="187" customFormat="1" ht="12" customHeight="1" x14ac:dyDescent="0.2">
      <c r="A152" s="240" t="s">
        <v>217</v>
      </c>
      <c r="B152" s="240"/>
      <c r="C152" s="186">
        <v>27750</v>
      </c>
      <c r="D152" s="186">
        <v>15744</v>
      </c>
      <c r="E152" s="338">
        <v>56.735135135135138</v>
      </c>
      <c r="F152" s="186">
        <v>316</v>
      </c>
      <c r="G152" s="186">
        <v>211</v>
      </c>
      <c r="H152" s="186">
        <v>15217</v>
      </c>
      <c r="I152" s="186">
        <v>3062</v>
      </c>
      <c r="J152" s="186">
        <v>334</v>
      </c>
      <c r="K152" s="186">
        <v>147</v>
      </c>
      <c r="L152" s="186">
        <v>173</v>
      </c>
      <c r="M152" s="186">
        <v>232</v>
      </c>
      <c r="N152" s="186">
        <v>411</v>
      </c>
      <c r="O152" s="186">
        <v>1882</v>
      </c>
      <c r="P152" s="186">
        <v>193</v>
      </c>
      <c r="Q152" s="186">
        <v>887</v>
      </c>
      <c r="R152" s="186">
        <v>1860</v>
      </c>
      <c r="S152" s="186">
        <v>1380</v>
      </c>
      <c r="T152" s="186">
        <v>611</v>
      </c>
      <c r="U152" s="186">
        <v>69</v>
      </c>
      <c r="V152" s="186">
        <v>84</v>
      </c>
      <c r="W152" s="186">
        <v>3892</v>
      </c>
    </row>
    <row r="153" spans="1:23" s="187" customFormat="1" ht="12" customHeight="1" x14ac:dyDescent="0.2">
      <c r="A153" s="240" t="s">
        <v>218</v>
      </c>
      <c r="B153" s="240"/>
      <c r="C153" s="186">
        <v>1459</v>
      </c>
      <c r="D153" s="186">
        <v>770</v>
      </c>
      <c r="E153" s="338">
        <v>52.775873886223444</v>
      </c>
      <c r="F153" s="186">
        <v>14</v>
      </c>
      <c r="G153" s="186">
        <v>8</v>
      </c>
      <c r="H153" s="186">
        <v>748</v>
      </c>
      <c r="I153" s="186">
        <v>177</v>
      </c>
      <c r="J153" s="186">
        <v>4</v>
      </c>
      <c r="K153" s="186">
        <v>4</v>
      </c>
      <c r="L153" s="186">
        <v>3</v>
      </c>
      <c r="M153" s="186">
        <v>12</v>
      </c>
      <c r="N153" s="186">
        <v>25</v>
      </c>
      <c r="O153" s="186">
        <v>84</v>
      </c>
      <c r="P153" s="186">
        <v>8</v>
      </c>
      <c r="Q153" s="186">
        <v>47</v>
      </c>
      <c r="R153" s="186">
        <v>41</v>
      </c>
      <c r="S153" s="186">
        <v>106</v>
      </c>
      <c r="T153" s="186">
        <v>13</v>
      </c>
      <c r="U153" s="186">
        <v>5</v>
      </c>
      <c r="V153" s="186">
        <v>5</v>
      </c>
      <c r="W153" s="186">
        <v>214</v>
      </c>
    </row>
    <row r="154" spans="1:23" s="187" customFormat="1" ht="12" customHeight="1" x14ac:dyDescent="0.2">
      <c r="A154" s="240" t="s">
        <v>224</v>
      </c>
      <c r="B154" s="240"/>
      <c r="C154" s="186">
        <v>309</v>
      </c>
      <c r="D154" s="186">
        <v>235</v>
      </c>
      <c r="E154" s="338">
        <v>76.051779935275079</v>
      </c>
      <c r="F154" s="186">
        <v>3</v>
      </c>
      <c r="G154" s="186">
        <v>2</v>
      </c>
      <c r="H154" s="186">
        <v>230</v>
      </c>
      <c r="I154" s="186">
        <v>36</v>
      </c>
      <c r="J154" s="186">
        <v>2</v>
      </c>
      <c r="K154" s="186">
        <v>0</v>
      </c>
      <c r="L154" s="186">
        <v>2</v>
      </c>
      <c r="M154" s="186">
        <v>0</v>
      </c>
      <c r="N154" s="186">
        <v>3</v>
      </c>
      <c r="O154" s="186">
        <v>69</v>
      </c>
      <c r="P154" s="186">
        <v>7</v>
      </c>
      <c r="Q154" s="186">
        <v>27</v>
      </c>
      <c r="R154" s="186">
        <v>1</v>
      </c>
      <c r="S154" s="186">
        <v>21</v>
      </c>
      <c r="T154" s="186">
        <v>1</v>
      </c>
      <c r="U154" s="186">
        <v>1</v>
      </c>
      <c r="V154" s="186">
        <v>0</v>
      </c>
      <c r="W154" s="186">
        <v>60</v>
      </c>
    </row>
    <row r="155" spans="1:23" s="187" customFormat="1" ht="12" customHeight="1" x14ac:dyDescent="0.2">
      <c r="A155" s="240" t="s">
        <v>225</v>
      </c>
      <c r="B155" s="240"/>
      <c r="C155" s="186">
        <v>1103</v>
      </c>
      <c r="D155" s="186">
        <v>757</v>
      </c>
      <c r="E155" s="338">
        <v>68.631006346328192</v>
      </c>
      <c r="F155" s="186">
        <v>17</v>
      </c>
      <c r="G155" s="186">
        <v>20</v>
      </c>
      <c r="H155" s="186">
        <v>720</v>
      </c>
      <c r="I155" s="186">
        <v>176</v>
      </c>
      <c r="J155" s="186">
        <v>13</v>
      </c>
      <c r="K155" s="186">
        <v>9</v>
      </c>
      <c r="L155" s="186">
        <v>12</v>
      </c>
      <c r="M155" s="186">
        <v>2</v>
      </c>
      <c r="N155" s="186">
        <v>34</v>
      </c>
      <c r="O155" s="186">
        <v>115</v>
      </c>
      <c r="P155" s="186">
        <v>8</v>
      </c>
      <c r="Q155" s="186">
        <v>56</v>
      </c>
      <c r="R155" s="186">
        <v>80</v>
      </c>
      <c r="S155" s="186">
        <v>45</v>
      </c>
      <c r="T155" s="186">
        <v>19</v>
      </c>
      <c r="U155" s="186">
        <v>2</v>
      </c>
      <c r="V155" s="186">
        <v>6</v>
      </c>
      <c r="W155" s="186">
        <v>143</v>
      </c>
    </row>
    <row r="156" spans="1:23" s="187" customFormat="1" ht="12" customHeight="1" x14ac:dyDescent="0.2">
      <c r="A156" s="248" t="s">
        <v>231</v>
      </c>
      <c r="B156" s="248"/>
      <c r="C156" s="192">
        <v>1596</v>
      </c>
      <c r="D156" s="192">
        <v>1021</v>
      </c>
      <c r="E156" s="339">
        <v>63.972431077694239</v>
      </c>
      <c r="F156" s="192">
        <v>36</v>
      </c>
      <c r="G156" s="192">
        <v>20</v>
      </c>
      <c r="H156" s="192">
        <v>965</v>
      </c>
      <c r="I156" s="192">
        <v>221</v>
      </c>
      <c r="J156" s="192">
        <v>14</v>
      </c>
      <c r="K156" s="192">
        <v>8</v>
      </c>
      <c r="L156" s="192">
        <v>11</v>
      </c>
      <c r="M156" s="192">
        <v>8</v>
      </c>
      <c r="N156" s="192">
        <v>44</v>
      </c>
      <c r="O156" s="192">
        <v>161</v>
      </c>
      <c r="P156" s="192">
        <v>10</v>
      </c>
      <c r="Q156" s="192">
        <v>72</v>
      </c>
      <c r="R156" s="192">
        <v>65</v>
      </c>
      <c r="S156" s="192">
        <v>74</v>
      </c>
      <c r="T156" s="192">
        <v>18</v>
      </c>
      <c r="U156" s="192">
        <v>3</v>
      </c>
      <c r="V156" s="192">
        <v>3</v>
      </c>
      <c r="W156" s="192">
        <v>253</v>
      </c>
    </row>
    <row r="157" spans="1:23" s="187" customFormat="1" ht="12" customHeight="1" x14ac:dyDescent="0.2">
      <c r="A157" s="190"/>
      <c r="B157" s="190"/>
      <c r="C157" s="190"/>
      <c r="D157" s="190"/>
      <c r="E157" s="341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</row>
    <row r="158" spans="1:23" s="187" customFormat="1" ht="12" customHeight="1" x14ac:dyDescent="0.2">
      <c r="A158" s="239" t="s">
        <v>234</v>
      </c>
      <c r="B158" s="239"/>
      <c r="C158" s="184">
        <v>5854</v>
      </c>
      <c r="D158" s="184">
        <v>3594</v>
      </c>
      <c r="E158" s="337">
        <v>61.393918688076532</v>
      </c>
      <c r="F158" s="184">
        <v>91</v>
      </c>
      <c r="G158" s="184">
        <v>50</v>
      </c>
      <c r="H158" s="184">
        <v>3453</v>
      </c>
      <c r="I158" s="184">
        <v>604</v>
      </c>
      <c r="J158" s="184">
        <v>54</v>
      </c>
      <c r="K158" s="184">
        <v>9</v>
      </c>
      <c r="L158" s="184">
        <v>20</v>
      </c>
      <c r="M158" s="184">
        <v>47</v>
      </c>
      <c r="N158" s="184">
        <v>68</v>
      </c>
      <c r="O158" s="184">
        <v>669</v>
      </c>
      <c r="P158" s="184">
        <v>37</v>
      </c>
      <c r="Q158" s="184">
        <v>171</v>
      </c>
      <c r="R158" s="184">
        <v>332</v>
      </c>
      <c r="S158" s="184">
        <v>378</v>
      </c>
      <c r="T158" s="184">
        <v>63</v>
      </c>
      <c r="U158" s="184">
        <v>55</v>
      </c>
      <c r="V158" s="184">
        <v>32</v>
      </c>
      <c r="W158" s="184">
        <v>914</v>
      </c>
    </row>
    <row r="159" spans="1:23" s="187" customFormat="1" ht="12" customHeight="1" x14ac:dyDescent="0.2">
      <c r="A159" s="240" t="s">
        <v>235</v>
      </c>
      <c r="B159" s="240"/>
      <c r="C159" s="186">
        <v>3405</v>
      </c>
      <c r="D159" s="186">
        <v>2026</v>
      </c>
      <c r="E159" s="338">
        <v>59.500734214390604</v>
      </c>
      <c r="F159" s="186">
        <v>63</v>
      </c>
      <c r="G159" s="186">
        <v>37</v>
      </c>
      <c r="H159" s="186">
        <v>1926</v>
      </c>
      <c r="I159" s="186">
        <v>398</v>
      </c>
      <c r="J159" s="186">
        <v>36</v>
      </c>
      <c r="K159" s="186">
        <v>5</v>
      </c>
      <c r="L159" s="186">
        <v>12</v>
      </c>
      <c r="M159" s="186">
        <v>29</v>
      </c>
      <c r="N159" s="186">
        <v>30</v>
      </c>
      <c r="O159" s="186">
        <v>308</v>
      </c>
      <c r="P159" s="186">
        <v>16</v>
      </c>
      <c r="Q159" s="186">
        <v>110</v>
      </c>
      <c r="R159" s="186">
        <v>207</v>
      </c>
      <c r="S159" s="186">
        <v>197</v>
      </c>
      <c r="T159" s="186">
        <v>37</v>
      </c>
      <c r="U159" s="186">
        <v>39</v>
      </c>
      <c r="V159" s="186">
        <v>16</v>
      </c>
      <c r="W159" s="186">
        <v>486</v>
      </c>
    </row>
    <row r="160" spans="1:23" s="187" customFormat="1" ht="12" customHeight="1" x14ac:dyDescent="0.2">
      <c r="A160" s="248" t="s">
        <v>388</v>
      </c>
      <c r="B160" s="248"/>
      <c r="C160" s="192">
        <v>2449</v>
      </c>
      <c r="D160" s="192">
        <v>1568</v>
      </c>
      <c r="E160" s="339">
        <v>64.026133115557371</v>
      </c>
      <c r="F160" s="192">
        <v>28</v>
      </c>
      <c r="G160" s="192">
        <v>13</v>
      </c>
      <c r="H160" s="192">
        <v>1527</v>
      </c>
      <c r="I160" s="192">
        <v>206</v>
      </c>
      <c r="J160" s="192">
        <v>18</v>
      </c>
      <c r="K160" s="192">
        <v>4</v>
      </c>
      <c r="L160" s="192">
        <v>8</v>
      </c>
      <c r="M160" s="192">
        <v>18</v>
      </c>
      <c r="N160" s="192">
        <v>38</v>
      </c>
      <c r="O160" s="192">
        <v>361</v>
      </c>
      <c r="P160" s="192">
        <v>21</v>
      </c>
      <c r="Q160" s="192">
        <v>61</v>
      </c>
      <c r="R160" s="192">
        <v>125</v>
      </c>
      <c r="S160" s="192">
        <v>181</v>
      </c>
      <c r="T160" s="192">
        <v>26</v>
      </c>
      <c r="U160" s="192">
        <v>16</v>
      </c>
      <c r="V160" s="192">
        <v>16</v>
      </c>
      <c r="W160" s="192">
        <v>428</v>
      </c>
    </row>
    <row r="161" spans="1:23" s="187" customFormat="1" ht="12" customHeight="1" x14ac:dyDescent="0.2">
      <c r="A161" s="190"/>
      <c r="B161" s="190"/>
      <c r="C161" s="190"/>
      <c r="D161" s="190"/>
      <c r="E161" s="341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</row>
    <row r="162" spans="1:23" s="187" customFormat="1" ht="12" customHeight="1" x14ac:dyDescent="0.2">
      <c r="A162" s="239" t="s">
        <v>241</v>
      </c>
      <c r="B162" s="239"/>
      <c r="C162" s="184">
        <v>4842</v>
      </c>
      <c r="D162" s="184">
        <v>2789</v>
      </c>
      <c r="E162" s="337">
        <v>57.600165220983065</v>
      </c>
      <c r="F162" s="184">
        <v>64</v>
      </c>
      <c r="G162" s="184">
        <v>36</v>
      </c>
      <c r="H162" s="184">
        <v>2689</v>
      </c>
      <c r="I162" s="184">
        <v>487</v>
      </c>
      <c r="J162" s="184">
        <v>16</v>
      </c>
      <c r="K162" s="184">
        <v>10</v>
      </c>
      <c r="L162" s="184">
        <v>28</v>
      </c>
      <c r="M162" s="184">
        <v>26</v>
      </c>
      <c r="N162" s="184">
        <v>49</v>
      </c>
      <c r="O162" s="184">
        <v>366</v>
      </c>
      <c r="P162" s="184">
        <v>57</v>
      </c>
      <c r="Q162" s="184">
        <v>268</v>
      </c>
      <c r="R162" s="184">
        <v>248</v>
      </c>
      <c r="S162" s="184">
        <v>298</v>
      </c>
      <c r="T162" s="184">
        <v>61</v>
      </c>
      <c r="U162" s="184">
        <v>18</v>
      </c>
      <c r="V162" s="184">
        <v>51</v>
      </c>
      <c r="W162" s="184">
        <v>706</v>
      </c>
    </row>
    <row r="163" spans="1:23" s="187" customFormat="1" ht="12" customHeight="1" x14ac:dyDescent="0.2">
      <c r="A163" s="240" t="s">
        <v>242</v>
      </c>
      <c r="B163" s="240"/>
      <c r="C163" s="186">
        <v>1489</v>
      </c>
      <c r="D163" s="186">
        <v>786</v>
      </c>
      <c r="E163" s="338">
        <v>52.787105439892542</v>
      </c>
      <c r="F163" s="186">
        <v>10</v>
      </c>
      <c r="G163" s="186">
        <v>7</v>
      </c>
      <c r="H163" s="186">
        <v>769</v>
      </c>
      <c r="I163" s="186">
        <v>114</v>
      </c>
      <c r="J163" s="186">
        <v>10</v>
      </c>
      <c r="K163" s="186">
        <v>4</v>
      </c>
      <c r="L163" s="186">
        <v>9</v>
      </c>
      <c r="M163" s="186">
        <v>3</v>
      </c>
      <c r="N163" s="186">
        <v>14</v>
      </c>
      <c r="O163" s="186">
        <v>130</v>
      </c>
      <c r="P163" s="186">
        <v>22</v>
      </c>
      <c r="Q163" s="186">
        <v>54</v>
      </c>
      <c r="R163" s="186">
        <v>68</v>
      </c>
      <c r="S163" s="186">
        <v>89</v>
      </c>
      <c r="T163" s="186">
        <v>17</v>
      </c>
      <c r="U163" s="186">
        <v>3</v>
      </c>
      <c r="V163" s="186">
        <v>18</v>
      </c>
      <c r="W163" s="186">
        <v>214</v>
      </c>
    </row>
    <row r="164" spans="1:23" s="187" customFormat="1" ht="12" customHeight="1" x14ac:dyDescent="0.2">
      <c r="A164" s="240" t="s">
        <v>243</v>
      </c>
      <c r="B164" s="240"/>
      <c r="C164" s="186">
        <v>1492</v>
      </c>
      <c r="D164" s="186">
        <v>899</v>
      </c>
      <c r="E164" s="338">
        <v>60.254691689008041</v>
      </c>
      <c r="F164" s="186">
        <v>23</v>
      </c>
      <c r="G164" s="186">
        <v>11</v>
      </c>
      <c r="H164" s="186">
        <v>865</v>
      </c>
      <c r="I164" s="186">
        <v>178</v>
      </c>
      <c r="J164" s="186">
        <v>5</v>
      </c>
      <c r="K164" s="186">
        <v>0</v>
      </c>
      <c r="L164" s="186">
        <v>9</v>
      </c>
      <c r="M164" s="186">
        <v>5</v>
      </c>
      <c r="N164" s="186">
        <v>17</v>
      </c>
      <c r="O164" s="186">
        <v>72</v>
      </c>
      <c r="P164" s="186">
        <v>16</v>
      </c>
      <c r="Q164" s="186">
        <v>95</v>
      </c>
      <c r="R164" s="186">
        <v>81</v>
      </c>
      <c r="S164" s="186">
        <v>107</v>
      </c>
      <c r="T164" s="186">
        <v>13</v>
      </c>
      <c r="U164" s="186">
        <v>10</v>
      </c>
      <c r="V164" s="186">
        <v>14</v>
      </c>
      <c r="W164" s="186">
        <v>243</v>
      </c>
    </row>
    <row r="165" spans="1:23" s="187" customFormat="1" ht="12" customHeight="1" x14ac:dyDescent="0.2">
      <c r="A165" s="248" t="s">
        <v>378</v>
      </c>
      <c r="B165" s="248"/>
      <c r="C165" s="198">
        <v>1861</v>
      </c>
      <c r="D165" s="198">
        <v>1104</v>
      </c>
      <c r="E165" s="343">
        <v>59.322944653412144</v>
      </c>
      <c r="F165" s="198">
        <v>31</v>
      </c>
      <c r="G165" s="198">
        <v>18</v>
      </c>
      <c r="H165" s="198">
        <v>1055</v>
      </c>
      <c r="I165" s="198">
        <v>195</v>
      </c>
      <c r="J165" s="198">
        <v>1</v>
      </c>
      <c r="K165" s="198">
        <v>6</v>
      </c>
      <c r="L165" s="198">
        <v>10</v>
      </c>
      <c r="M165" s="198">
        <v>18</v>
      </c>
      <c r="N165" s="198">
        <v>18</v>
      </c>
      <c r="O165" s="198">
        <v>164</v>
      </c>
      <c r="P165" s="198">
        <v>19</v>
      </c>
      <c r="Q165" s="198">
        <v>119</v>
      </c>
      <c r="R165" s="198">
        <v>99</v>
      </c>
      <c r="S165" s="198">
        <v>102</v>
      </c>
      <c r="T165" s="198">
        <v>31</v>
      </c>
      <c r="U165" s="198">
        <v>5</v>
      </c>
      <c r="V165" s="198">
        <v>19</v>
      </c>
      <c r="W165" s="198">
        <v>249</v>
      </c>
    </row>
    <row r="166" spans="1:23" s="187" customFormat="1" ht="12" customHeight="1" x14ac:dyDescent="0.2">
      <c r="A166" s="190"/>
      <c r="B166" s="190"/>
      <c r="C166" s="190"/>
      <c r="D166" s="190"/>
      <c r="E166" s="341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</row>
    <row r="167" spans="1:23" s="187" customFormat="1" ht="12" customHeight="1" x14ac:dyDescent="0.2">
      <c r="A167" s="239" t="s">
        <v>247</v>
      </c>
      <c r="B167" s="239"/>
      <c r="C167" s="184">
        <v>5926</v>
      </c>
      <c r="D167" s="184">
        <v>3830</v>
      </c>
      <c r="E167" s="337">
        <v>64.6304421194735</v>
      </c>
      <c r="F167" s="184">
        <v>71</v>
      </c>
      <c r="G167" s="184">
        <v>47</v>
      </c>
      <c r="H167" s="184">
        <v>3712</v>
      </c>
      <c r="I167" s="184">
        <v>645</v>
      </c>
      <c r="J167" s="184">
        <v>25</v>
      </c>
      <c r="K167" s="184">
        <v>15</v>
      </c>
      <c r="L167" s="184">
        <v>23</v>
      </c>
      <c r="M167" s="184">
        <v>37</v>
      </c>
      <c r="N167" s="184">
        <v>63</v>
      </c>
      <c r="O167" s="184">
        <v>830</v>
      </c>
      <c r="P167" s="184">
        <v>37</v>
      </c>
      <c r="Q167" s="184">
        <v>274</v>
      </c>
      <c r="R167" s="184">
        <v>315</v>
      </c>
      <c r="S167" s="184">
        <v>395</v>
      </c>
      <c r="T167" s="184">
        <v>79</v>
      </c>
      <c r="U167" s="184">
        <v>67</v>
      </c>
      <c r="V167" s="184">
        <v>49</v>
      </c>
      <c r="W167" s="184">
        <v>858</v>
      </c>
    </row>
    <row r="168" spans="1:23" s="187" customFormat="1" ht="12" customHeight="1" x14ac:dyDescent="0.2">
      <c r="A168" s="240" t="s">
        <v>248</v>
      </c>
      <c r="B168" s="240"/>
      <c r="C168" s="186">
        <v>982</v>
      </c>
      <c r="D168" s="186">
        <v>693</v>
      </c>
      <c r="E168" s="338">
        <v>70.570264765784117</v>
      </c>
      <c r="F168" s="186">
        <v>9</v>
      </c>
      <c r="G168" s="186">
        <v>9</v>
      </c>
      <c r="H168" s="186">
        <v>675</v>
      </c>
      <c r="I168" s="186">
        <v>158</v>
      </c>
      <c r="J168" s="186">
        <v>2</v>
      </c>
      <c r="K168" s="186">
        <v>1</v>
      </c>
      <c r="L168" s="186">
        <v>1</v>
      </c>
      <c r="M168" s="186">
        <v>0</v>
      </c>
      <c r="N168" s="186">
        <v>4</v>
      </c>
      <c r="O168" s="186">
        <v>192</v>
      </c>
      <c r="P168" s="186">
        <v>1</v>
      </c>
      <c r="Q168" s="186">
        <v>57</v>
      </c>
      <c r="R168" s="186">
        <v>42</v>
      </c>
      <c r="S168" s="186">
        <v>75</v>
      </c>
      <c r="T168" s="186">
        <v>14</v>
      </c>
      <c r="U168" s="186">
        <v>2</v>
      </c>
      <c r="V168" s="186">
        <v>9</v>
      </c>
      <c r="W168" s="186">
        <v>117</v>
      </c>
    </row>
    <row r="169" spans="1:23" s="187" customFormat="1" ht="12" customHeight="1" x14ac:dyDescent="0.2">
      <c r="A169" s="240" t="s">
        <v>250</v>
      </c>
      <c r="B169" s="240"/>
      <c r="C169" s="186">
        <v>115</v>
      </c>
      <c r="D169" s="186">
        <v>66</v>
      </c>
      <c r="E169" s="338">
        <v>57.391304347826086</v>
      </c>
      <c r="F169" s="186">
        <v>3</v>
      </c>
      <c r="G169" s="186">
        <v>0</v>
      </c>
      <c r="H169" s="186">
        <v>63</v>
      </c>
      <c r="I169" s="186">
        <v>8</v>
      </c>
      <c r="J169" s="186">
        <v>0</v>
      </c>
      <c r="K169" s="186">
        <v>0</v>
      </c>
      <c r="L169" s="186">
        <v>0</v>
      </c>
      <c r="M169" s="186">
        <v>0</v>
      </c>
      <c r="N169" s="186">
        <v>0</v>
      </c>
      <c r="O169" s="186">
        <v>8</v>
      </c>
      <c r="P169" s="186">
        <v>0</v>
      </c>
      <c r="Q169" s="186">
        <v>18</v>
      </c>
      <c r="R169" s="186">
        <v>2</v>
      </c>
      <c r="S169" s="186">
        <v>7</v>
      </c>
      <c r="T169" s="186">
        <v>1</v>
      </c>
      <c r="U169" s="186">
        <v>0</v>
      </c>
      <c r="V169" s="186">
        <v>3</v>
      </c>
      <c r="W169" s="186">
        <v>16</v>
      </c>
    </row>
    <row r="170" spans="1:23" s="187" customFormat="1" ht="12" customHeight="1" x14ac:dyDescent="0.2">
      <c r="A170" s="240" t="s">
        <v>251</v>
      </c>
      <c r="B170" s="240"/>
      <c r="C170" s="186">
        <v>457</v>
      </c>
      <c r="D170" s="186">
        <v>253</v>
      </c>
      <c r="E170" s="338">
        <v>55.36105032822757</v>
      </c>
      <c r="F170" s="186">
        <v>13</v>
      </c>
      <c r="G170" s="186">
        <v>0</v>
      </c>
      <c r="H170" s="186">
        <v>240</v>
      </c>
      <c r="I170" s="186">
        <v>17</v>
      </c>
      <c r="J170" s="186">
        <v>1</v>
      </c>
      <c r="K170" s="186">
        <v>0</v>
      </c>
      <c r="L170" s="186">
        <v>1</v>
      </c>
      <c r="M170" s="186">
        <v>4</v>
      </c>
      <c r="N170" s="186">
        <v>12</v>
      </c>
      <c r="O170" s="186">
        <v>81</v>
      </c>
      <c r="P170" s="186">
        <v>1</v>
      </c>
      <c r="Q170" s="186">
        <v>10</v>
      </c>
      <c r="R170" s="186">
        <v>22</v>
      </c>
      <c r="S170" s="186">
        <v>20</v>
      </c>
      <c r="T170" s="186">
        <v>6</v>
      </c>
      <c r="U170" s="186">
        <v>10</v>
      </c>
      <c r="V170" s="186">
        <v>0</v>
      </c>
      <c r="W170" s="186">
        <v>55</v>
      </c>
    </row>
    <row r="171" spans="1:23" s="187" customFormat="1" ht="12" customHeight="1" x14ac:dyDescent="0.2">
      <c r="A171" s="240" t="s">
        <v>256</v>
      </c>
      <c r="B171" s="240"/>
      <c r="C171" s="186">
        <v>156</v>
      </c>
      <c r="D171" s="186">
        <v>123</v>
      </c>
      <c r="E171" s="338">
        <v>78.84615384615384</v>
      </c>
      <c r="F171" s="186">
        <v>3</v>
      </c>
      <c r="G171" s="186">
        <v>0</v>
      </c>
      <c r="H171" s="186">
        <v>120</v>
      </c>
      <c r="I171" s="186">
        <v>27</v>
      </c>
      <c r="J171" s="186">
        <v>0</v>
      </c>
      <c r="K171" s="186">
        <v>1</v>
      </c>
      <c r="L171" s="186">
        <v>1</v>
      </c>
      <c r="M171" s="186">
        <v>0</v>
      </c>
      <c r="N171" s="186">
        <v>2</v>
      </c>
      <c r="O171" s="186">
        <v>27</v>
      </c>
      <c r="P171" s="186">
        <v>4</v>
      </c>
      <c r="Q171" s="186">
        <v>8</v>
      </c>
      <c r="R171" s="186">
        <v>10</v>
      </c>
      <c r="S171" s="186">
        <v>7</v>
      </c>
      <c r="T171" s="186">
        <v>3</v>
      </c>
      <c r="U171" s="186">
        <v>1</v>
      </c>
      <c r="V171" s="186">
        <v>2</v>
      </c>
      <c r="W171" s="186">
        <v>27</v>
      </c>
    </row>
    <row r="172" spans="1:23" s="187" customFormat="1" ht="12" customHeight="1" x14ac:dyDescent="0.2">
      <c r="A172" s="240" t="s">
        <v>257</v>
      </c>
      <c r="B172" s="240"/>
      <c r="C172" s="186">
        <v>2039</v>
      </c>
      <c r="D172" s="186">
        <v>1305</v>
      </c>
      <c r="E172" s="338">
        <v>64.001961745953892</v>
      </c>
      <c r="F172" s="186">
        <v>19</v>
      </c>
      <c r="G172" s="186">
        <v>16</v>
      </c>
      <c r="H172" s="186">
        <v>1270</v>
      </c>
      <c r="I172" s="186">
        <v>192</v>
      </c>
      <c r="J172" s="186">
        <v>15</v>
      </c>
      <c r="K172" s="186">
        <v>8</v>
      </c>
      <c r="L172" s="186">
        <v>11</v>
      </c>
      <c r="M172" s="186">
        <v>13</v>
      </c>
      <c r="N172" s="186">
        <v>22</v>
      </c>
      <c r="O172" s="186">
        <v>294</v>
      </c>
      <c r="P172" s="186">
        <v>19</v>
      </c>
      <c r="Q172" s="186">
        <v>100</v>
      </c>
      <c r="R172" s="186">
        <v>110</v>
      </c>
      <c r="S172" s="186">
        <v>126</v>
      </c>
      <c r="T172" s="186">
        <v>29</v>
      </c>
      <c r="U172" s="186">
        <v>5</v>
      </c>
      <c r="V172" s="186">
        <v>19</v>
      </c>
      <c r="W172" s="186">
        <v>307</v>
      </c>
    </row>
    <row r="173" spans="1:23" s="187" customFormat="1" ht="12" customHeight="1" x14ac:dyDescent="0.2">
      <c r="A173" s="240" t="s">
        <v>258</v>
      </c>
      <c r="B173" s="240"/>
      <c r="C173" s="186">
        <v>521</v>
      </c>
      <c r="D173" s="186">
        <v>325</v>
      </c>
      <c r="E173" s="338">
        <v>62.380038387715928</v>
      </c>
      <c r="F173" s="186">
        <v>4</v>
      </c>
      <c r="G173" s="186">
        <v>3</v>
      </c>
      <c r="H173" s="186">
        <v>318</v>
      </c>
      <c r="I173" s="186">
        <v>35</v>
      </c>
      <c r="J173" s="186">
        <v>4</v>
      </c>
      <c r="K173" s="186">
        <v>1</v>
      </c>
      <c r="L173" s="186">
        <v>6</v>
      </c>
      <c r="M173" s="186">
        <v>3</v>
      </c>
      <c r="N173" s="186">
        <v>7</v>
      </c>
      <c r="O173" s="186">
        <v>81</v>
      </c>
      <c r="P173" s="186">
        <v>0</v>
      </c>
      <c r="Q173" s="186">
        <v>10</v>
      </c>
      <c r="R173" s="186">
        <v>23</v>
      </c>
      <c r="S173" s="186">
        <v>29</v>
      </c>
      <c r="T173" s="186">
        <v>2</v>
      </c>
      <c r="U173" s="186">
        <v>35</v>
      </c>
      <c r="V173" s="186">
        <v>1</v>
      </c>
      <c r="W173" s="186">
        <v>81</v>
      </c>
    </row>
    <row r="174" spans="1:23" s="187" customFormat="1" ht="12" customHeight="1" x14ac:dyDescent="0.2">
      <c r="A174" s="240" t="s">
        <v>261</v>
      </c>
      <c r="B174" s="240"/>
      <c r="C174" s="186">
        <v>223</v>
      </c>
      <c r="D174" s="186">
        <v>159</v>
      </c>
      <c r="E174" s="338">
        <v>71.300448430493276</v>
      </c>
      <c r="F174" s="186">
        <v>4</v>
      </c>
      <c r="G174" s="186">
        <v>4</v>
      </c>
      <c r="H174" s="186">
        <v>151</v>
      </c>
      <c r="I174" s="186">
        <v>25</v>
      </c>
      <c r="J174" s="186">
        <v>0</v>
      </c>
      <c r="K174" s="186">
        <v>0</v>
      </c>
      <c r="L174" s="186">
        <v>0</v>
      </c>
      <c r="M174" s="186">
        <v>3</v>
      </c>
      <c r="N174" s="186">
        <v>5</v>
      </c>
      <c r="O174" s="186">
        <v>20</v>
      </c>
      <c r="P174" s="186">
        <v>0</v>
      </c>
      <c r="Q174" s="186">
        <v>6</v>
      </c>
      <c r="R174" s="186">
        <v>12</v>
      </c>
      <c r="S174" s="186">
        <v>26</v>
      </c>
      <c r="T174" s="186">
        <v>2</v>
      </c>
      <c r="U174" s="186">
        <v>2</v>
      </c>
      <c r="V174" s="186">
        <v>3</v>
      </c>
      <c r="W174" s="186">
        <v>47</v>
      </c>
    </row>
    <row r="175" spans="1:23" s="187" customFormat="1" ht="12" customHeight="1" x14ac:dyDescent="0.2">
      <c r="A175" s="240" t="s">
        <v>262</v>
      </c>
      <c r="B175" s="240"/>
      <c r="C175" s="186">
        <v>489</v>
      </c>
      <c r="D175" s="186">
        <v>281</v>
      </c>
      <c r="E175" s="338">
        <v>57.464212678936605</v>
      </c>
      <c r="F175" s="186">
        <v>6</v>
      </c>
      <c r="G175" s="186">
        <v>3</v>
      </c>
      <c r="H175" s="186">
        <v>272</v>
      </c>
      <c r="I175" s="186">
        <v>23</v>
      </c>
      <c r="J175" s="186">
        <v>0</v>
      </c>
      <c r="K175" s="186">
        <v>2</v>
      </c>
      <c r="L175" s="186">
        <v>0</v>
      </c>
      <c r="M175" s="186">
        <v>8</v>
      </c>
      <c r="N175" s="186">
        <v>3</v>
      </c>
      <c r="O175" s="186">
        <v>42</v>
      </c>
      <c r="P175" s="186">
        <v>4</v>
      </c>
      <c r="Q175" s="186">
        <v>17</v>
      </c>
      <c r="R175" s="186">
        <v>58</v>
      </c>
      <c r="S175" s="186">
        <v>28</v>
      </c>
      <c r="T175" s="186">
        <v>6</v>
      </c>
      <c r="U175" s="186">
        <v>9</v>
      </c>
      <c r="V175" s="186">
        <v>1</v>
      </c>
      <c r="W175" s="186">
        <v>71</v>
      </c>
    </row>
    <row r="176" spans="1:23" s="187" customFormat="1" ht="12" customHeight="1" x14ac:dyDescent="0.2">
      <c r="A176" s="240" t="s">
        <v>263</v>
      </c>
      <c r="B176" s="240"/>
      <c r="C176" s="186">
        <v>278</v>
      </c>
      <c r="D176" s="186">
        <v>197</v>
      </c>
      <c r="E176" s="338">
        <v>70.863309352517987</v>
      </c>
      <c r="F176" s="186">
        <v>1</v>
      </c>
      <c r="G176" s="186">
        <v>1</v>
      </c>
      <c r="H176" s="186">
        <v>195</v>
      </c>
      <c r="I176" s="186">
        <v>51</v>
      </c>
      <c r="J176" s="186">
        <v>0</v>
      </c>
      <c r="K176" s="186">
        <v>2</v>
      </c>
      <c r="L176" s="186">
        <v>1</v>
      </c>
      <c r="M176" s="186">
        <v>1</v>
      </c>
      <c r="N176" s="186">
        <v>2</v>
      </c>
      <c r="O176" s="186">
        <v>38</v>
      </c>
      <c r="P176" s="186">
        <v>3</v>
      </c>
      <c r="Q176" s="186">
        <v>16</v>
      </c>
      <c r="R176" s="186">
        <v>9</v>
      </c>
      <c r="S176" s="186">
        <v>26</v>
      </c>
      <c r="T176" s="186">
        <v>8</v>
      </c>
      <c r="U176" s="186">
        <v>0</v>
      </c>
      <c r="V176" s="186">
        <v>4</v>
      </c>
      <c r="W176" s="186">
        <v>34</v>
      </c>
    </row>
    <row r="177" spans="1:23" s="187" customFormat="1" ht="12" customHeight="1" x14ac:dyDescent="0.2">
      <c r="A177" s="248" t="s">
        <v>264</v>
      </c>
      <c r="B177" s="248"/>
      <c r="C177" s="192">
        <v>666</v>
      </c>
      <c r="D177" s="192">
        <v>428</v>
      </c>
      <c r="E177" s="339">
        <v>64.26426426426427</v>
      </c>
      <c r="F177" s="192">
        <v>9</v>
      </c>
      <c r="G177" s="192">
        <v>11</v>
      </c>
      <c r="H177" s="192">
        <v>408</v>
      </c>
      <c r="I177" s="192">
        <v>109</v>
      </c>
      <c r="J177" s="192">
        <v>3</v>
      </c>
      <c r="K177" s="192">
        <v>0</v>
      </c>
      <c r="L177" s="192">
        <v>2</v>
      </c>
      <c r="M177" s="192">
        <v>5</v>
      </c>
      <c r="N177" s="192">
        <v>6</v>
      </c>
      <c r="O177" s="192">
        <v>47</v>
      </c>
      <c r="P177" s="192">
        <v>5</v>
      </c>
      <c r="Q177" s="192">
        <v>32</v>
      </c>
      <c r="R177" s="192">
        <v>27</v>
      </c>
      <c r="S177" s="192">
        <v>51</v>
      </c>
      <c r="T177" s="192">
        <v>8</v>
      </c>
      <c r="U177" s="192">
        <v>3</v>
      </c>
      <c r="V177" s="192">
        <v>7</v>
      </c>
      <c r="W177" s="192">
        <v>103</v>
      </c>
    </row>
    <row r="178" spans="1:23" s="187" customFormat="1" ht="12" customHeight="1" x14ac:dyDescent="0.2">
      <c r="A178" s="190"/>
      <c r="B178" s="190"/>
      <c r="C178" s="190"/>
      <c r="D178" s="190"/>
      <c r="E178" s="341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</row>
    <row r="179" spans="1:23" s="187" customFormat="1" ht="12" customHeight="1" x14ac:dyDescent="0.2">
      <c r="A179" s="239" t="s">
        <v>266</v>
      </c>
      <c r="B179" s="239"/>
      <c r="C179" s="184">
        <v>224109</v>
      </c>
      <c r="D179" s="184">
        <v>125481</v>
      </c>
      <c r="E179" s="337">
        <v>55.991057922707256</v>
      </c>
      <c r="F179" s="184">
        <v>2584</v>
      </c>
      <c r="G179" s="184">
        <v>1794</v>
      </c>
      <c r="H179" s="184">
        <v>121103</v>
      </c>
      <c r="I179" s="184">
        <v>22544</v>
      </c>
      <c r="J179" s="184">
        <v>1502</v>
      </c>
      <c r="K179" s="184">
        <v>1424</v>
      </c>
      <c r="L179" s="184">
        <v>1558</v>
      </c>
      <c r="M179" s="184">
        <v>1679</v>
      </c>
      <c r="N179" s="184">
        <v>3329</v>
      </c>
      <c r="O179" s="184">
        <v>16351</v>
      </c>
      <c r="P179" s="184">
        <v>2162</v>
      </c>
      <c r="Q179" s="184">
        <v>9697</v>
      </c>
      <c r="R179" s="184">
        <v>12723</v>
      </c>
      <c r="S179" s="184">
        <v>14170</v>
      </c>
      <c r="T179" s="184">
        <v>4906</v>
      </c>
      <c r="U179" s="184">
        <v>764</v>
      </c>
      <c r="V179" s="184">
        <v>721</v>
      </c>
      <c r="W179" s="184">
        <v>27573</v>
      </c>
    </row>
    <row r="180" spans="1:23" s="187" customFormat="1" ht="12" customHeight="1" x14ac:dyDescent="0.2">
      <c r="A180" s="240" t="s">
        <v>267</v>
      </c>
      <c r="B180" s="240"/>
      <c r="C180" s="186">
        <v>33760</v>
      </c>
      <c r="D180" s="186">
        <v>20039</v>
      </c>
      <c r="E180" s="338">
        <v>59.357227488151658</v>
      </c>
      <c r="F180" s="186">
        <v>518</v>
      </c>
      <c r="G180" s="186">
        <v>272</v>
      </c>
      <c r="H180" s="186">
        <v>19249</v>
      </c>
      <c r="I180" s="186">
        <v>3700</v>
      </c>
      <c r="J180" s="186">
        <v>170</v>
      </c>
      <c r="K180" s="186">
        <v>173</v>
      </c>
      <c r="L180" s="186">
        <v>248</v>
      </c>
      <c r="M180" s="186">
        <v>299</v>
      </c>
      <c r="N180" s="186">
        <v>500</v>
      </c>
      <c r="O180" s="186">
        <v>3059</v>
      </c>
      <c r="P180" s="186">
        <v>355</v>
      </c>
      <c r="Q180" s="186">
        <v>1422</v>
      </c>
      <c r="R180" s="186">
        <v>1962</v>
      </c>
      <c r="S180" s="186">
        <v>2122</v>
      </c>
      <c r="T180" s="186">
        <v>924</v>
      </c>
      <c r="U180" s="186">
        <v>116</v>
      </c>
      <c r="V180" s="186">
        <v>58</v>
      </c>
      <c r="W180" s="186">
        <v>4141</v>
      </c>
    </row>
    <row r="181" spans="1:23" s="187" customFormat="1" ht="12" customHeight="1" x14ac:dyDescent="0.2">
      <c r="A181" s="240" t="s">
        <v>268</v>
      </c>
      <c r="B181" s="240"/>
      <c r="C181" s="186">
        <v>91261</v>
      </c>
      <c r="D181" s="186">
        <v>49944</v>
      </c>
      <c r="E181" s="338">
        <v>54.726553511357537</v>
      </c>
      <c r="F181" s="186">
        <v>935</v>
      </c>
      <c r="G181" s="186">
        <v>699</v>
      </c>
      <c r="H181" s="186">
        <v>48310</v>
      </c>
      <c r="I181" s="186">
        <v>8652</v>
      </c>
      <c r="J181" s="186">
        <v>620</v>
      </c>
      <c r="K181" s="186">
        <v>756</v>
      </c>
      <c r="L181" s="186">
        <v>723</v>
      </c>
      <c r="M181" s="186">
        <v>588</v>
      </c>
      <c r="N181" s="186">
        <v>1569</v>
      </c>
      <c r="O181" s="186">
        <v>5698</v>
      </c>
      <c r="P181" s="186">
        <v>952</v>
      </c>
      <c r="Q181" s="186">
        <v>4288</v>
      </c>
      <c r="R181" s="186">
        <v>4920</v>
      </c>
      <c r="S181" s="186">
        <v>6744</v>
      </c>
      <c r="T181" s="186">
        <v>1993</v>
      </c>
      <c r="U181" s="186">
        <v>283</v>
      </c>
      <c r="V181" s="186">
        <v>188</v>
      </c>
      <c r="W181" s="186">
        <v>10336</v>
      </c>
    </row>
    <row r="182" spans="1:23" s="187" customFormat="1" ht="12" customHeight="1" x14ac:dyDescent="0.2">
      <c r="A182" s="240" t="s">
        <v>269</v>
      </c>
      <c r="B182" s="240"/>
      <c r="C182" s="186">
        <v>42652</v>
      </c>
      <c r="D182" s="186">
        <v>22288</v>
      </c>
      <c r="E182" s="338">
        <v>52.255462815342774</v>
      </c>
      <c r="F182" s="186">
        <v>424</v>
      </c>
      <c r="G182" s="186">
        <v>379</v>
      </c>
      <c r="H182" s="186">
        <v>21485</v>
      </c>
      <c r="I182" s="186">
        <v>3997</v>
      </c>
      <c r="J182" s="186">
        <v>212</v>
      </c>
      <c r="K182" s="186">
        <v>262</v>
      </c>
      <c r="L182" s="186">
        <v>259</v>
      </c>
      <c r="M182" s="186">
        <v>363</v>
      </c>
      <c r="N182" s="186">
        <v>495</v>
      </c>
      <c r="O182" s="186">
        <v>2713</v>
      </c>
      <c r="P182" s="186">
        <v>415</v>
      </c>
      <c r="Q182" s="186">
        <v>1899</v>
      </c>
      <c r="R182" s="186">
        <v>2468</v>
      </c>
      <c r="S182" s="186">
        <v>2201</v>
      </c>
      <c r="T182" s="186">
        <v>976</v>
      </c>
      <c r="U182" s="186">
        <v>117</v>
      </c>
      <c r="V182" s="186">
        <v>186</v>
      </c>
      <c r="W182" s="186">
        <v>4922</v>
      </c>
    </row>
    <row r="183" spans="1:23" s="187" customFormat="1" ht="12" customHeight="1" x14ac:dyDescent="0.2">
      <c r="A183" s="240" t="s">
        <v>270</v>
      </c>
      <c r="B183" s="240"/>
      <c r="C183" s="186">
        <v>4519</v>
      </c>
      <c r="D183" s="186">
        <v>2796</v>
      </c>
      <c r="E183" s="338">
        <v>61.872095596370876</v>
      </c>
      <c r="F183" s="186">
        <v>54</v>
      </c>
      <c r="G183" s="186">
        <v>24</v>
      </c>
      <c r="H183" s="186">
        <v>2718</v>
      </c>
      <c r="I183" s="186">
        <v>471</v>
      </c>
      <c r="J183" s="186">
        <v>11</v>
      </c>
      <c r="K183" s="186">
        <v>18</v>
      </c>
      <c r="L183" s="186">
        <v>30</v>
      </c>
      <c r="M183" s="186">
        <v>41</v>
      </c>
      <c r="N183" s="186">
        <v>30</v>
      </c>
      <c r="O183" s="186">
        <v>527</v>
      </c>
      <c r="P183" s="186">
        <v>53</v>
      </c>
      <c r="Q183" s="186">
        <v>188</v>
      </c>
      <c r="R183" s="186">
        <v>250</v>
      </c>
      <c r="S183" s="186">
        <v>239</v>
      </c>
      <c r="T183" s="186">
        <v>99</v>
      </c>
      <c r="U183" s="186">
        <v>10</v>
      </c>
      <c r="V183" s="186">
        <v>54</v>
      </c>
      <c r="W183" s="186">
        <v>697</v>
      </c>
    </row>
    <row r="184" spans="1:23" s="187" customFormat="1" ht="12" customHeight="1" x14ac:dyDescent="0.2">
      <c r="A184" s="240" t="s">
        <v>271</v>
      </c>
      <c r="B184" s="240"/>
      <c r="C184" s="186">
        <v>35295</v>
      </c>
      <c r="D184" s="186">
        <v>20201</v>
      </c>
      <c r="E184" s="338">
        <v>57.234735798271707</v>
      </c>
      <c r="F184" s="186">
        <v>427</v>
      </c>
      <c r="G184" s="186">
        <v>287</v>
      </c>
      <c r="H184" s="186">
        <v>19487</v>
      </c>
      <c r="I184" s="186">
        <v>3988</v>
      </c>
      <c r="J184" s="186">
        <v>394</v>
      </c>
      <c r="K184" s="186">
        <v>181</v>
      </c>
      <c r="L184" s="186">
        <v>227</v>
      </c>
      <c r="M184" s="186">
        <v>278</v>
      </c>
      <c r="N184" s="186">
        <v>555</v>
      </c>
      <c r="O184" s="186">
        <v>2489</v>
      </c>
      <c r="P184" s="186">
        <v>256</v>
      </c>
      <c r="Q184" s="186">
        <v>1187</v>
      </c>
      <c r="R184" s="186">
        <v>2228</v>
      </c>
      <c r="S184" s="186">
        <v>1793</v>
      </c>
      <c r="T184" s="186">
        <v>711</v>
      </c>
      <c r="U184" s="186">
        <v>98</v>
      </c>
      <c r="V184" s="186">
        <v>103</v>
      </c>
      <c r="W184" s="186">
        <v>4999</v>
      </c>
    </row>
    <row r="185" spans="1:23" s="187" customFormat="1" ht="12" customHeight="1" x14ac:dyDescent="0.2">
      <c r="A185" s="240" t="s">
        <v>272</v>
      </c>
      <c r="B185" s="240"/>
      <c r="C185" s="186">
        <v>5854</v>
      </c>
      <c r="D185" s="186">
        <v>3594</v>
      </c>
      <c r="E185" s="338">
        <v>61.393918688076532</v>
      </c>
      <c r="F185" s="186">
        <v>91</v>
      </c>
      <c r="G185" s="186">
        <v>50</v>
      </c>
      <c r="H185" s="186">
        <v>3453</v>
      </c>
      <c r="I185" s="186">
        <v>604</v>
      </c>
      <c r="J185" s="186">
        <v>54</v>
      </c>
      <c r="K185" s="186">
        <v>9</v>
      </c>
      <c r="L185" s="186">
        <v>20</v>
      </c>
      <c r="M185" s="186">
        <v>47</v>
      </c>
      <c r="N185" s="186">
        <v>68</v>
      </c>
      <c r="O185" s="186">
        <v>669</v>
      </c>
      <c r="P185" s="186">
        <v>37</v>
      </c>
      <c r="Q185" s="186">
        <v>171</v>
      </c>
      <c r="R185" s="186">
        <v>332</v>
      </c>
      <c r="S185" s="186">
        <v>378</v>
      </c>
      <c r="T185" s="186">
        <v>63</v>
      </c>
      <c r="U185" s="186">
        <v>55</v>
      </c>
      <c r="V185" s="186">
        <v>32</v>
      </c>
      <c r="W185" s="186">
        <v>914</v>
      </c>
    </row>
    <row r="186" spans="1:23" s="187" customFormat="1" ht="12" customHeight="1" x14ac:dyDescent="0.2">
      <c r="A186" s="240" t="s">
        <v>273</v>
      </c>
      <c r="B186" s="240"/>
      <c r="C186" s="186">
        <v>4842</v>
      </c>
      <c r="D186" s="186">
        <v>2789</v>
      </c>
      <c r="E186" s="338">
        <v>57.600165220983065</v>
      </c>
      <c r="F186" s="186">
        <v>64</v>
      </c>
      <c r="G186" s="186">
        <v>36</v>
      </c>
      <c r="H186" s="186">
        <v>2689</v>
      </c>
      <c r="I186" s="186">
        <v>487</v>
      </c>
      <c r="J186" s="186">
        <v>16</v>
      </c>
      <c r="K186" s="186">
        <v>10</v>
      </c>
      <c r="L186" s="186">
        <v>28</v>
      </c>
      <c r="M186" s="186">
        <v>26</v>
      </c>
      <c r="N186" s="186">
        <v>49</v>
      </c>
      <c r="O186" s="186">
        <v>366</v>
      </c>
      <c r="P186" s="186">
        <v>57</v>
      </c>
      <c r="Q186" s="186">
        <v>268</v>
      </c>
      <c r="R186" s="186">
        <v>248</v>
      </c>
      <c r="S186" s="186">
        <v>298</v>
      </c>
      <c r="T186" s="186">
        <v>61</v>
      </c>
      <c r="U186" s="186">
        <v>18</v>
      </c>
      <c r="V186" s="186">
        <v>51</v>
      </c>
      <c r="W186" s="186">
        <v>706</v>
      </c>
    </row>
    <row r="187" spans="1:23" s="187" customFormat="1" ht="12" customHeight="1" x14ac:dyDescent="0.2">
      <c r="A187" s="241" t="s">
        <v>274</v>
      </c>
      <c r="B187" s="241"/>
      <c r="C187" s="192">
        <v>5926</v>
      </c>
      <c r="D187" s="192">
        <v>3830</v>
      </c>
      <c r="E187" s="339">
        <v>64.6304421194735</v>
      </c>
      <c r="F187" s="192">
        <v>71</v>
      </c>
      <c r="G187" s="192">
        <v>47</v>
      </c>
      <c r="H187" s="192">
        <v>3712</v>
      </c>
      <c r="I187" s="192">
        <v>645</v>
      </c>
      <c r="J187" s="192">
        <v>25</v>
      </c>
      <c r="K187" s="192">
        <v>15</v>
      </c>
      <c r="L187" s="192">
        <v>23</v>
      </c>
      <c r="M187" s="192">
        <v>37</v>
      </c>
      <c r="N187" s="192">
        <v>63</v>
      </c>
      <c r="O187" s="192">
        <v>830</v>
      </c>
      <c r="P187" s="192">
        <v>37</v>
      </c>
      <c r="Q187" s="192">
        <v>274</v>
      </c>
      <c r="R187" s="192">
        <v>315</v>
      </c>
      <c r="S187" s="192">
        <v>395</v>
      </c>
      <c r="T187" s="192">
        <v>79</v>
      </c>
      <c r="U187" s="192">
        <v>67</v>
      </c>
      <c r="V187" s="192">
        <v>49</v>
      </c>
      <c r="W187" s="192">
        <v>858</v>
      </c>
    </row>
    <row r="188" spans="1:23" s="187" customFormat="1" ht="12" customHeight="1" x14ac:dyDescent="0.2">
      <c r="A188" s="197"/>
      <c r="B188" s="197"/>
      <c r="C188" s="198"/>
      <c r="D188" s="198"/>
      <c r="E188" s="343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</row>
    <row r="189" spans="1:23" s="187" customFormat="1" ht="12" customHeight="1" x14ac:dyDescent="0.2">
      <c r="A189" s="239" t="s">
        <v>389</v>
      </c>
      <c r="B189" s="239"/>
      <c r="C189" s="184">
        <v>205751</v>
      </c>
      <c r="D189" s="184">
        <v>114572</v>
      </c>
      <c r="E189" s="337">
        <v>55.684784035071516</v>
      </c>
      <c r="F189" s="184">
        <v>2331</v>
      </c>
      <c r="G189" s="184">
        <v>1650</v>
      </c>
      <c r="H189" s="184">
        <v>110591</v>
      </c>
      <c r="I189" s="184">
        <v>20615</v>
      </c>
      <c r="J189" s="184">
        <v>1410</v>
      </c>
      <c r="K189" s="184">
        <v>1374</v>
      </c>
      <c r="L189" s="184">
        <v>1470</v>
      </c>
      <c r="M189" s="184">
        <v>1550</v>
      </c>
      <c r="N189" s="184">
        <v>3157</v>
      </c>
      <c r="O189" s="184">
        <v>14549</v>
      </c>
      <c r="P189" s="184">
        <v>2006</v>
      </c>
      <c r="Q189" s="184">
        <v>8833</v>
      </c>
      <c r="R189" s="184">
        <v>11732</v>
      </c>
      <c r="S189" s="184">
        <v>13065</v>
      </c>
      <c r="T189" s="184">
        <v>4647</v>
      </c>
      <c r="U189" s="184">
        <v>631</v>
      </c>
      <c r="V189" s="184">
        <v>546</v>
      </c>
      <c r="W189" s="184">
        <v>25006</v>
      </c>
    </row>
    <row r="190" spans="1:23" s="187" customFormat="1" ht="12" customHeight="1" x14ac:dyDescent="0.2">
      <c r="A190" s="240" t="s">
        <v>390</v>
      </c>
      <c r="B190" s="240"/>
      <c r="C190" s="186">
        <v>33527</v>
      </c>
      <c r="D190" s="186">
        <v>19196</v>
      </c>
      <c r="E190" s="338">
        <v>57.255346437199869</v>
      </c>
      <c r="F190" s="186">
        <v>410</v>
      </c>
      <c r="G190" s="186">
        <v>277</v>
      </c>
      <c r="H190" s="186">
        <v>18509</v>
      </c>
      <c r="I190" s="186">
        <v>3775</v>
      </c>
      <c r="J190" s="186">
        <v>388</v>
      </c>
      <c r="K190" s="186">
        <v>177</v>
      </c>
      <c r="L190" s="186">
        <v>222</v>
      </c>
      <c r="M190" s="186">
        <v>266</v>
      </c>
      <c r="N190" s="186">
        <v>527</v>
      </c>
      <c r="O190" s="186">
        <v>2336</v>
      </c>
      <c r="P190" s="186">
        <v>241</v>
      </c>
      <c r="Q190" s="186">
        <v>1113</v>
      </c>
      <c r="R190" s="186">
        <v>2186</v>
      </c>
      <c r="S190" s="186">
        <v>1666</v>
      </c>
      <c r="T190" s="186">
        <v>697</v>
      </c>
      <c r="U190" s="186">
        <v>92</v>
      </c>
      <c r="V190" s="186">
        <v>98</v>
      </c>
      <c r="W190" s="186">
        <v>4725</v>
      </c>
    </row>
    <row r="191" spans="1:23" s="187" customFormat="1" ht="12" customHeight="1" x14ac:dyDescent="0.2">
      <c r="A191" s="240" t="s">
        <v>391</v>
      </c>
      <c r="B191" s="240"/>
      <c r="C191" s="189">
        <v>34106</v>
      </c>
      <c r="D191" s="189">
        <v>20246</v>
      </c>
      <c r="E191" s="344">
        <v>59.361989092828239</v>
      </c>
      <c r="F191" s="189">
        <v>524</v>
      </c>
      <c r="G191" s="189">
        <v>275</v>
      </c>
      <c r="H191" s="189">
        <v>19447</v>
      </c>
      <c r="I191" s="189">
        <v>3742</v>
      </c>
      <c r="J191" s="189">
        <v>171</v>
      </c>
      <c r="K191" s="189">
        <v>175</v>
      </c>
      <c r="L191" s="189">
        <v>252</v>
      </c>
      <c r="M191" s="189">
        <v>301</v>
      </c>
      <c r="N191" s="189">
        <v>503</v>
      </c>
      <c r="O191" s="189">
        <v>3095</v>
      </c>
      <c r="P191" s="189">
        <v>358</v>
      </c>
      <c r="Q191" s="189">
        <v>1431</v>
      </c>
      <c r="R191" s="189">
        <v>1999</v>
      </c>
      <c r="S191" s="189">
        <v>2148</v>
      </c>
      <c r="T191" s="189">
        <v>930</v>
      </c>
      <c r="U191" s="189">
        <v>116</v>
      </c>
      <c r="V191" s="189">
        <v>58</v>
      </c>
      <c r="W191" s="189">
        <v>4168</v>
      </c>
    </row>
    <row r="192" spans="1:23" s="187" customFormat="1" ht="12" customHeight="1" x14ac:dyDescent="0.2">
      <c r="A192" s="240" t="s">
        <v>392</v>
      </c>
      <c r="B192" s="240"/>
      <c r="C192" s="186">
        <v>36722</v>
      </c>
      <c r="D192" s="186">
        <v>19607</v>
      </c>
      <c r="E192" s="338">
        <v>53.39306138009912</v>
      </c>
      <c r="F192" s="186">
        <v>368</v>
      </c>
      <c r="G192" s="186">
        <v>331</v>
      </c>
      <c r="H192" s="186">
        <v>18908</v>
      </c>
      <c r="I192" s="186">
        <v>3515</v>
      </c>
      <c r="J192" s="186">
        <v>172</v>
      </c>
      <c r="K192" s="186">
        <v>218</v>
      </c>
      <c r="L192" s="186">
        <v>228</v>
      </c>
      <c r="M192" s="186">
        <v>328</v>
      </c>
      <c r="N192" s="186">
        <v>407</v>
      </c>
      <c r="O192" s="186">
        <v>2534</v>
      </c>
      <c r="P192" s="186">
        <v>356</v>
      </c>
      <c r="Q192" s="186">
        <v>1631</v>
      </c>
      <c r="R192" s="186">
        <v>2149</v>
      </c>
      <c r="S192" s="186">
        <v>1922</v>
      </c>
      <c r="T192" s="186">
        <v>864</v>
      </c>
      <c r="U192" s="186">
        <v>100</v>
      </c>
      <c r="V192" s="186">
        <v>158</v>
      </c>
      <c r="W192" s="186">
        <v>4326</v>
      </c>
    </row>
    <row r="193" spans="1:27" s="187" customFormat="1" ht="12" customHeight="1" x14ac:dyDescent="0.2">
      <c r="A193" s="240" t="s">
        <v>393</v>
      </c>
      <c r="B193" s="240"/>
      <c r="C193" s="186">
        <v>90915</v>
      </c>
      <c r="D193" s="186">
        <v>49737</v>
      </c>
      <c r="E193" s="338">
        <v>54.707144035637683</v>
      </c>
      <c r="F193" s="186">
        <v>929</v>
      </c>
      <c r="G193" s="186">
        <v>696</v>
      </c>
      <c r="H193" s="186">
        <v>48112</v>
      </c>
      <c r="I193" s="186">
        <v>8610</v>
      </c>
      <c r="J193" s="186">
        <v>619</v>
      </c>
      <c r="K193" s="186">
        <v>754</v>
      </c>
      <c r="L193" s="186">
        <v>719</v>
      </c>
      <c r="M193" s="186">
        <v>586</v>
      </c>
      <c r="N193" s="186">
        <v>1566</v>
      </c>
      <c r="O193" s="186">
        <v>5662</v>
      </c>
      <c r="P193" s="186">
        <v>949</v>
      </c>
      <c r="Q193" s="186">
        <v>4279</v>
      </c>
      <c r="R193" s="186">
        <v>4883</v>
      </c>
      <c r="S193" s="186">
        <v>6718</v>
      </c>
      <c r="T193" s="186">
        <v>1987</v>
      </c>
      <c r="U193" s="186">
        <v>283</v>
      </c>
      <c r="V193" s="186">
        <v>188</v>
      </c>
      <c r="W193" s="186">
        <v>10309</v>
      </c>
    </row>
    <row r="194" spans="1:27" s="187" customFormat="1" ht="12" customHeight="1" x14ac:dyDescent="0.2">
      <c r="A194" s="199" t="s">
        <v>394</v>
      </c>
      <c r="B194" s="199"/>
      <c r="C194" s="192">
        <v>10481</v>
      </c>
      <c r="D194" s="192">
        <v>5786</v>
      </c>
      <c r="E194" s="339">
        <v>55.204656044270585</v>
      </c>
      <c r="F194" s="192">
        <v>100</v>
      </c>
      <c r="G194" s="192">
        <v>71</v>
      </c>
      <c r="H194" s="192">
        <v>5615</v>
      </c>
      <c r="I194" s="192">
        <v>973</v>
      </c>
      <c r="J194" s="192">
        <v>60</v>
      </c>
      <c r="K194" s="192">
        <v>50</v>
      </c>
      <c r="L194" s="192">
        <v>49</v>
      </c>
      <c r="M194" s="192">
        <v>69</v>
      </c>
      <c r="N194" s="192">
        <v>154</v>
      </c>
      <c r="O194" s="192">
        <v>922</v>
      </c>
      <c r="P194" s="192">
        <v>102</v>
      </c>
      <c r="Q194" s="192">
        <v>379</v>
      </c>
      <c r="R194" s="192">
        <v>515</v>
      </c>
      <c r="S194" s="192">
        <v>611</v>
      </c>
      <c r="T194" s="192">
        <v>169</v>
      </c>
      <c r="U194" s="192">
        <v>40</v>
      </c>
      <c r="V194" s="192">
        <v>44</v>
      </c>
      <c r="W194" s="192">
        <v>1478</v>
      </c>
    </row>
    <row r="195" spans="1:27" s="187" customFormat="1" ht="12" customHeight="1" x14ac:dyDescent="0.2">
      <c r="A195" s="195"/>
      <c r="B195" s="195"/>
      <c r="C195" s="196"/>
      <c r="D195" s="196"/>
      <c r="E195" s="342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</row>
    <row r="196" spans="1:27" s="187" customFormat="1" ht="12" customHeight="1" x14ac:dyDescent="0.2">
      <c r="A196" s="200" t="s">
        <v>395</v>
      </c>
      <c r="B196" s="200"/>
      <c r="C196" s="201">
        <v>18358</v>
      </c>
      <c r="D196" s="201">
        <v>10909</v>
      </c>
      <c r="E196" s="345">
        <v>59.42368449722192</v>
      </c>
      <c r="F196" s="201">
        <v>253</v>
      </c>
      <c r="G196" s="201">
        <v>144</v>
      </c>
      <c r="H196" s="201">
        <v>10512</v>
      </c>
      <c r="I196" s="201">
        <v>1929</v>
      </c>
      <c r="J196" s="201">
        <v>92</v>
      </c>
      <c r="K196" s="201">
        <v>50</v>
      </c>
      <c r="L196" s="201">
        <v>88</v>
      </c>
      <c r="M196" s="201">
        <v>129</v>
      </c>
      <c r="N196" s="201">
        <v>172</v>
      </c>
      <c r="O196" s="201">
        <v>1802</v>
      </c>
      <c r="P196" s="201">
        <v>156</v>
      </c>
      <c r="Q196" s="201">
        <v>864</v>
      </c>
      <c r="R196" s="201">
        <v>991</v>
      </c>
      <c r="S196" s="201">
        <v>1105</v>
      </c>
      <c r="T196" s="201">
        <v>259</v>
      </c>
      <c r="U196" s="201">
        <v>133</v>
      </c>
      <c r="V196" s="201">
        <v>175</v>
      </c>
      <c r="W196" s="201">
        <v>2567</v>
      </c>
    </row>
    <row r="197" spans="1:27" s="202" customFormat="1" ht="12" customHeight="1" x14ac:dyDescent="0.15">
      <c r="E197" s="346"/>
    </row>
    <row r="198" spans="1:27" s="203" customFormat="1" ht="12" customHeight="1" x14ac:dyDescent="0.2">
      <c r="A198" s="249" t="s">
        <v>422</v>
      </c>
      <c r="B198" s="249"/>
      <c r="C198" s="249"/>
      <c r="E198" s="347"/>
    </row>
    <row r="199" spans="1:27" s="203" customFormat="1" ht="12" customHeight="1" x14ac:dyDescent="0.2">
      <c r="A199" s="204" t="s">
        <v>397</v>
      </c>
      <c r="B199" s="205"/>
      <c r="C199" s="205"/>
      <c r="E199" s="347"/>
    </row>
    <row r="200" spans="1:27" s="203" customFormat="1" ht="12" customHeight="1" x14ac:dyDescent="0.2">
      <c r="A200" s="205"/>
      <c r="B200" s="205"/>
      <c r="C200" s="205"/>
      <c r="E200" s="347"/>
    </row>
    <row r="201" spans="1:27" s="209" customFormat="1" ht="12" customHeight="1" x14ac:dyDescent="0.2">
      <c r="A201" s="206" t="s">
        <v>380</v>
      </c>
      <c r="B201" s="206"/>
      <c r="C201" s="206"/>
      <c r="D201" s="206"/>
      <c r="E201" s="207"/>
      <c r="F201" s="206"/>
      <c r="G201" s="206"/>
      <c r="H201" s="206"/>
      <c r="I201" s="206"/>
      <c r="J201" s="206"/>
      <c r="K201" s="206"/>
      <c r="L201" s="208"/>
      <c r="M201" s="208"/>
      <c r="N201" s="206"/>
      <c r="O201" s="206"/>
      <c r="P201" s="206"/>
      <c r="Q201" s="208"/>
      <c r="R201" s="208"/>
      <c r="S201" s="208"/>
      <c r="T201" s="208"/>
      <c r="U201" s="208"/>
      <c r="V201" s="208"/>
      <c r="W201" s="208"/>
      <c r="X201" s="206"/>
      <c r="Y201" s="208"/>
      <c r="Z201" s="206"/>
      <c r="AA201" s="208"/>
    </row>
    <row r="202" spans="1:27" s="213" customFormat="1" ht="11.25" x14ac:dyDescent="0.2">
      <c r="A202" s="210"/>
      <c r="B202" s="210"/>
      <c r="C202" s="210"/>
      <c r="D202" s="210"/>
      <c r="E202" s="211"/>
      <c r="F202" s="210"/>
      <c r="G202" s="210"/>
      <c r="H202" s="210"/>
      <c r="I202" s="210"/>
      <c r="J202" s="210"/>
      <c r="K202" s="210"/>
      <c r="L202" s="212"/>
      <c r="M202" s="212"/>
      <c r="N202" s="210"/>
      <c r="O202" s="210"/>
      <c r="P202" s="210"/>
      <c r="Q202" s="212"/>
      <c r="R202" s="212"/>
      <c r="S202" s="212"/>
      <c r="T202" s="212"/>
      <c r="U202" s="212"/>
      <c r="V202" s="212"/>
      <c r="W202" s="212"/>
      <c r="X202" s="210"/>
      <c r="Y202" s="212"/>
      <c r="Z202" s="210"/>
      <c r="AA202" s="212"/>
    </row>
    <row r="203" spans="1:27" s="216" customFormat="1" ht="12" customHeight="1" x14ac:dyDescent="0.2">
      <c r="A203" s="214" t="s">
        <v>429</v>
      </c>
      <c r="B203" s="214"/>
      <c r="C203" s="214"/>
      <c r="D203" s="214"/>
      <c r="E203" s="215"/>
      <c r="F203" s="214"/>
      <c r="G203" s="214"/>
      <c r="H203" s="214"/>
      <c r="I203" s="214"/>
      <c r="J203" s="214"/>
      <c r="K203" s="214"/>
      <c r="L203" s="204"/>
      <c r="M203" s="204"/>
      <c r="N203" s="214"/>
      <c r="O203" s="214"/>
      <c r="P203" s="214"/>
      <c r="Q203" s="204"/>
      <c r="R203" s="204"/>
      <c r="S203" s="204"/>
      <c r="T203" s="204"/>
      <c r="U203" s="204"/>
      <c r="V203" s="204"/>
      <c r="W203" s="204"/>
      <c r="X203" s="214"/>
      <c r="Y203" s="204"/>
      <c r="Z203" s="214"/>
      <c r="AA203" s="204"/>
    </row>
    <row r="204" spans="1:27" s="216" customFormat="1" ht="12" customHeight="1" x14ac:dyDescent="0.2">
      <c r="A204" s="214" t="s">
        <v>346</v>
      </c>
      <c r="B204" s="214"/>
      <c r="C204" s="214"/>
      <c r="D204" s="214"/>
      <c r="E204" s="215"/>
      <c r="F204" s="214"/>
      <c r="G204" s="214"/>
      <c r="H204" s="214"/>
      <c r="I204" s="214"/>
      <c r="J204" s="214"/>
      <c r="K204" s="214"/>
      <c r="L204" s="204"/>
      <c r="M204" s="204"/>
      <c r="N204" s="214"/>
      <c r="O204" s="214"/>
      <c r="P204" s="214"/>
      <c r="Q204" s="204"/>
      <c r="R204" s="204"/>
      <c r="S204" s="204"/>
      <c r="T204" s="204"/>
      <c r="U204" s="204"/>
      <c r="V204" s="204"/>
      <c r="W204" s="204"/>
      <c r="X204" s="214"/>
      <c r="Y204" s="204"/>
      <c r="Z204" s="214"/>
      <c r="AA204" s="204"/>
    </row>
  </sheetData>
  <mergeCells count="166">
    <mergeCell ref="A193:B193"/>
    <mergeCell ref="A198:C198"/>
    <mergeCell ref="A186:B186"/>
    <mergeCell ref="A187:B187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73:B173"/>
    <mergeCell ref="A174:B174"/>
    <mergeCell ref="A175:B175"/>
    <mergeCell ref="A176:B176"/>
    <mergeCell ref="A177:B177"/>
    <mergeCell ref="A179:B179"/>
    <mergeCell ref="A167:B167"/>
    <mergeCell ref="A168:B168"/>
    <mergeCell ref="A169:B169"/>
    <mergeCell ref="A170:B170"/>
    <mergeCell ref="A171:B171"/>
    <mergeCell ref="A172:B172"/>
    <mergeCell ref="A159:B159"/>
    <mergeCell ref="A160:B160"/>
    <mergeCell ref="A162:B162"/>
    <mergeCell ref="A163:B163"/>
    <mergeCell ref="A164:B164"/>
    <mergeCell ref="A165:B165"/>
    <mergeCell ref="A152:B152"/>
    <mergeCell ref="A153:B153"/>
    <mergeCell ref="A154:B154"/>
    <mergeCell ref="A155:B155"/>
    <mergeCell ref="A156:B156"/>
    <mergeCell ref="A158:B158"/>
    <mergeCell ref="A145:B145"/>
    <mergeCell ref="A146:B146"/>
    <mergeCell ref="A147:B147"/>
    <mergeCell ref="A148:B148"/>
    <mergeCell ref="A150:B150"/>
    <mergeCell ref="A151:B151"/>
    <mergeCell ref="A137:B137"/>
    <mergeCell ref="A140:B140"/>
    <mergeCell ref="A141:B141"/>
    <mergeCell ref="A142:B142"/>
    <mergeCell ref="A143:B143"/>
    <mergeCell ref="A144:B144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44:B44"/>
    <mergeCell ref="A47:B47"/>
    <mergeCell ref="A52:B52"/>
    <mergeCell ref="A53:B53"/>
    <mergeCell ref="A54:B54"/>
    <mergeCell ref="A55:B55"/>
    <mergeCell ref="A33:B33"/>
    <mergeCell ref="A38:B38"/>
    <mergeCell ref="A39:B39"/>
    <mergeCell ref="A40:B40"/>
    <mergeCell ref="A42:B42"/>
    <mergeCell ref="A43:B43"/>
    <mergeCell ref="A23:B23"/>
    <mergeCell ref="A24:B24"/>
    <mergeCell ref="A25:B25"/>
    <mergeCell ref="A26:B26"/>
    <mergeCell ref="A29:B29"/>
    <mergeCell ref="A32:B32"/>
    <mergeCell ref="A9:B9"/>
    <mergeCell ref="A10:B10"/>
    <mergeCell ref="A12:B12"/>
    <mergeCell ref="A13:B13"/>
    <mergeCell ref="A17:B17"/>
    <mergeCell ref="A21:B21"/>
    <mergeCell ref="A6:B6"/>
    <mergeCell ref="D6:E6"/>
    <mergeCell ref="F6:H6"/>
    <mergeCell ref="I6:W6"/>
    <mergeCell ref="A7:W7"/>
    <mergeCell ref="A8:W8"/>
    <mergeCell ref="A1:W1"/>
    <mergeCell ref="A2:W2"/>
    <mergeCell ref="A3:W3"/>
    <mergeCell ref="A4:W4"/>
    <mergeCell ref="A5:B5"/>
    <mergeCell ref="D5:E5"/>
    <mergeCell ref="F5:H5"/>
    <mergeCell ref="I5:W5"/>
  </mergeCells>
  <pageMargins left="0.17" right="0.18" top="0.18" bottom="0.32" header="0.17" footer="0.23"/>
  <pageSetup paperSize="9" scale="8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3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RowHeight="12" x14ac:dyDescent="0.2"/>
  <cols>
    <col min="1" max="1" width="2.7109375" style="135" customWidth="1"/>
    <col min="2" max="2" width="31" style="135" customWidth="1"/>
    <col min="3" max="4" width="10.140625" style="136" customWidth="1"/>
    <col min="5" max="5" width="10.7109375" style="166" customWidth="1"/>
    <col min="6" max="7" width="8.42578125" style="136" customWidth="1"/>
    <col min="8" max="8" width="9.140625" style="135"/>
    <col min="9" max="23" width="9.85546875" style="135" customWidth="1"/>
    <col min="24" max="24" width="12.140625" style="135" bestFit="1" customWidth="1"/>
    <col min="25" max="25" width="9.85546875" style="135" customWidth="1"/>
    <col min="26" max="16384" width="9.140625" style="135"/>
  </cols>
  <sheetData>
    <row r="1" spans="1:28" s="89" customFormat="1" ht="12.75" customHeight="1" x14ac:dyDescent="0.2">
      <c r="A1" s="129"/>
      <c r="B1" s="127"/>
      <c r="C1" s="127"/>
      <c r="D1" s="127"/>
      <c r="E1" s="145"/>
      <c r="F1" s="88"/>
      <c r="G1" s="88"/>
    </row>
    <row r="2" spans="1:28" s="89" customFormat="1" ht="12.75" customHeight="1" x14ac:dyDescent="0.2">
      <c r="A2" s="142" t="s">
        <v>398</v>
      </c>
      <c r="B2" s="142"/>
      <c r="C2" s="142"/>
      <c r="D2" s="142"/>
      <c r="E2" s="146"/>
      <c r="F2" s="142"/>
      <c r="G2" s="142"/>
      <c r="H2" s="142"/>
      <c r="I2" s="142"/>
      <c r="J2" s="141"/>
      <c r="K2" s="141"/>
      <c r="L2" s="141"/>
      <c r="M2" s="141"/>
      <c r="N2" s="141"/>
      <c r="O2" s="142"/>
      <c r="P2" s="142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8" s="91" customFormat="1" ht="12.75" customHeight="1" x14ac:dyDescent="0.25">
      <c r="A3" s="90"/>
      <c r="B3" s="90"/>
      <c r="C3" s="90"/>
      <c r="D3" s="88"/>
      <c r="E3" s="147"/>
      <c r="F3" s="88"/>
      <c r="G3" s="88"/>
    </row>
    <row r="4" spans="1:28" s="91" customFormat="1" ht="12.75" customHeight="1" x14ac:dyDescent="0.25">
      <c r="A4" s="92"/>
      <c r="B4" s="92"/>
      <c r="C4" s="92"/>
      <c r="D4" s="93"/>
      <c r="E4" s="148"/>
      <c r="F4" s="93"/>
      <c r="G4" s="93"/>
    </row>
    <row r="5" spans="1:28" s="96" customFormat="1" ht="12" customHeight="1" x14ac:dyDescent="0.2">
      <c r="A5" s="264"/>
      <c r="B5" s="264"/>
      <c r="C5" s="94" t="s">
        <v>1</v>
      </c>
      <c r="D5" s="95" t="s">
        <v>2</v>
      </c>
      <c r="E5" s="149"/>
      <c r="F5" s="250" t="s">
        <v>3</v>
      </c>
      <c r="G5" s="251"/>
      <c r="H5" s="251"/>
      <c r="I5" s="252" t="s">
        <v>4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4"/>
      <c r="Y5" s="254"/>
    </row>
    <row r="6" spans="1:28" s="96" customFormat="1" ht="12" customHeight="1" x14ac:dyDescent="0.2">
      <c r="A6" s="97"/>
      <c r="B6" s="97"/>
      <c r="C6" s="98" t="s">
        <v>5</v>
      </c>
      <c r="D6" s="99"/>
      <c r="E6" s="150"/>
      <c r="F6" s="255"/>
      <c r="G6" s="256"/>
      <c r="H6" s="256"/>
      <c r="I6" s="257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  <c r="Y6" s="259"/>
    </row>
    <row r="7" spans="1:28" s="97" customFormat="1" ht="12" customHeight="1" x14ac:dyDescent="0.2">
      <c r="A7" s="143"/>
      <c r="B7" s="143"/>
      <c r="C7" s="143"/>
      <c r="D7" s="143"/>
      <c r="E7" s="151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  <c r="U7" s="144"/>
      <c r="V7" s="143"/>
      <c r="W7" s="143"/>
      <c r="X7" s="143"/>
      <c r="Y7" s="144"/>
    </row>
    <row r="8" spans="1:28" s="96" customFormat="1" ht="12" customHeight="1" x14ac:dyDescent="0.2">
      <c r="E8" s="152"/>
      <c r="G8" s="100"/>
    </row>
    <row r="9" spans="1:28" s="103" customFormat="1" ht="48" x14ac:dyDescent="0.2">
      <c r="A9" s="101"/>
      <c r="B9" s="101"/>
      <c r="C9" s="167"/>
      <c r="D9" s="167"/>
      <c r="E9" s="168" t="s">
        <v>362</v>
      </c>
      <c r="F9" s="102" t="s">
        <v>9</v>
      </c>
      <c r="G9" s="102" t="s">
        <v>10</v>
      </c>
      <c r="H9" s="102" t="s">
        <v>11</v>
      </c>
      <c r="I9" s="169" t="s">
        <v>403</v>
      </c>
      <c r="J9" s="169" t="s">
        <v>15</v>
      </c>
      <c r="K9" s="169" t="s">
        <v>406</v>
      </c>
      <c r="L9" s="169" t="s">
        <v>402</v>
      </c>
      <c r="M9" s="169" t="s">
        <v>16</v>
      </c>
      <c r="N9" s="169" t="s">
        <v>17</v>
      </c>
      <c r="O9" s="169" t="s">
        <v>19</v>
      </c>
      <c r="P9" s="169" t="s">
        <v>400</v>
      </c>
      <c r="Q9" s="169" t="s">
        <v>407</v>
      </c>
      <c r="R9" s="169" t="s">
        <v>404</v>
      </c>
      <c r="S9" s="169" t="s">
        <v>401</v>
      </c>
      <c r="T9" s="169" t="s">
        <v>408</v>
      </c>
      <c r="U9" s="169" t="s">
        <v>411</v>
      </c>
      <c r="V9" s="169" t="s">
        <v>410</v>
      </c>
      <c r="W9" s="169" t="s">
        <v>409</v>
      </c>
      <c r="X9" s="169" t="s">
        <v>405</v>
      </c>
      <c r="Y9" s="169" t="s">
        <v>387</v>
      </c>
    </row>
    <row r="10" spans="1:28" s="106" customFormat="1" ht="12" customHeight="1" x14ac:dyDescent="0.2">
      <c r="A10" s="260" t="s">
        <v>26</v>
      </c>
      <c r="B10" s="260"/>
      <c r="C10" s="104">
        <f>C12+C23+C38+C42+C52</f>
        <v>224827</v>
      </c>
      <c r="D10" s="104">
        <f>D12+D23+D38+D42+D52</f>
        <v>133420</v>
      </c>
      <c r="E10" s="170">
        <v>89.700194873332322</v>
      </c>
      <c r="F10" s="104">
        <f>F12+F23+F38+F42+F52</f>
        <v>3300</v>
      </c>
      <c r="G10" s="104">
        <f>G12+G23+G38+G42+G52</f>
        <v>1047</v>
      </c>
      <c r="H10" s="104">
        <f>H12+H23+H38+H42+H52</f>
        <v>129073</v>
      </c>
      <c r="I10" s="105">
        <f t="shared" ref="I10:N10" si="0">I12+I23+I38+I42+I52</f>
        <v>26578</v>
      </c>
      <c r="J10" s="105">
        <f t="shared" si="0"/>
        <v>20982</v>
      </c>
      <c r="K10" s="105">
        <f t="shared" si="0"/>
        <v>18363</v>
      </c>
      <c r="L10" s="105">
        <f t="shared" si="0"/>
        <v>15242</v>
      </c>
      <c r="M10" s="105">
        <f t="shared" si="0"/>
        <v>6789</v>
      </c>
      <c r="N10" s="105">
        <f t="shared" si="0"/>
        <v>6782</v>
      </c>
      <c r="O10" s="105">
        <f t="shared" ref="O10:Y10" si="1">O12+O23+O38+O42+O52</f>
        <v>2440</v>
      </c>
      <c r="P10" s="105">
        <f t="shared" si="1"/>
        <v>1840</v>
      </c>
      <c r="Q10" s="105">
        <f t="shared" si="1"/>
        <v>1156</v>
      </c>
      <c r="R10" s="105">
        <f t="shared" si="1"/>
        <v>1075</v>
      </c>
      <c r="S10" s="105">
        <f t="shared" si="1"/>
        <v>707</v>
      </c>
      <c r="T10" s="105">
        <f t="shared" si="1"/>
        <v>599</v>
      </c>
      <c r="U10" s="105">
        <f t="shared" si="1"/>
        <v>573</v>
      </c>
      <c r="V10" s="105">
        <f t="shared" si="1"/>
        <v>250</v>
      </c>
      <c r="W10" s="105">
        <f t="shared" si="1"/>
        <v>126</v>
      </c>
      <c r="X10" s="105">
        <f t="shared" si="1"/>
        <v>91</v>
      </c>
      <c r="Y10" s="105">
        <f t="shared" si="1"/>
        <v>25480</v>
      </c>
    </row>
    <row r="11" spans="1:28" s="106" customFormat="1" ht="12" customHeight="1" x14ac:dyDescent="0.2">
      <c r="A11" s="107"/>
      <c r="B11" s="107"/>
      <c r="C11" s="108"/>
      <c r="D11" s="108"/>
      <c r="E11" s="153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8" s="110" customFormat="1" ht="12" customHeight="1" x14ac:dyDescent="0.2">
      <c r="A12" s="261" t="s">
        <v>27</v>
      </c>
      <c r="B12" s="261"/>
      <c r="C12" s="109">
        <f>C13+C17+C21</f>
        <v>17422</v>
      </c>
      <c r="D12" s="109">
        <f>D13+D17+D21</f>
        <v>11238</v>
      </c>
      <c r="E12" s="154" t="s">
        <v>399</v>
      </c>
      <c r="F12" s="109">
        <f>F13+F17+F21</f>
        <v>232</v>
      </c>
      <c r="G12" s="109">
        <f>G13+G17+G21</f>
        <v>72</v>
      </c>
      <c r="H12" s="109">
        <f>H13+H17+H21</f>
        <v>10934</v>
      </c>
      <c r="I12" s="109">
        <f t="shared" ref="I12:N12" si="2">I13+I17+I21</f>
        <v>2133</v>
      </c>
      <c r="J12" s="109">
        <f t="shared" si="2"/>
        <v>1765</v>
      </c>
      <c r="K12" s="109">
        <f t="shared" si="2"/>
        <v>2216</v>
      </c>
      <c r="L12" s="109">
        <f t="shared" si="2"/>
        <v>1228</v>
      </c>
      <c r="M12" s="109">
        <f t="shared" si="2"/>
        <v>405</v>
      </c>
      <c r="N12" s="109">
        <f t="shared" si="2"/>
        <v>301</v>
      </c>
      <c r="O12" s="109">
        <f t="shared" ref="O12:Y12" si="3">O13+O17+O21</f>
        <v>178</v>
      </c>
      <c r="P12" s="109">
        <f t="shared" si="3"/>
        <v>87</v>
      </c>
      <c r="Q12" s="109">
        <f t="shared" si="3"/>
        <v>58</v>
      </c>
      <c r="R12" s="109">
        <f t="shared" si="3"/>
        <v>41</v>
      </c>
      <c r="S12" s="109">
        <f t="shared" si="3"/>
        <v>70</v>
      </c>
      <c r="T12" s="109">
        <f t="shared" si="3"/>
        <v>22</v>
      </c>
      <c r="U12" s="109">
        <f t="shared" si="3"/>
        <v>35</v>
      </c>
      <c r="V12" s="109">
        <f t="shared" si="3"/>
        <v>8</v>
      </c>
      <c r="W12" s="109">
        <f t="shared" si="3"/>
        <v>4</v>
      </c>
      <c r="X12" s="109">
        <f t="shared" si="3"/>
        <v>11</v>
      </c>
      <c r="Y12" s="109">
        <f t="shared" si="3"/>
        <v>2372</v>
      </c>
    </row>
    <row r="13" spans="1:28" s="112" customFormat="1" ht="12" customHeight="1" x14ac:dyDescent="0.2">
      <c r="A13" s="262" t="s">
        <v>28</v>
      </c>
      <c r="B13" s="262"/>
      <c r="C13" s="111">
        <f>C14+C15+C16</f>
        <v>6198</v>
      </c>
      <c r="D13" s="111">
        <f>D14+D15+D16</f>
        <v>4157</v>
      </c>
      <c r="E13" s="155" t="s">
        <v>399</v>
      </c>
      <c r="F13" s="111">
        <f>F14+F15+F16</f>
        <v>77</v>
      </c>
      <c r="G13" s="111">
        <f>G14+G15+G16</f>
        <v>20</v>
      </c>
      <c r="H13" s="111">
        <f>H14+H15+H16</f>
        <v>4060</v>
      </c>
      <c r="I13" s="111">
        <f t="shared" ref="I13:N13" si="4">I14+I15+I16</f>
        <v>785</v>
      </c>
      <c r="J13" s="111">
        <f t="shared" si="4"/>
        <v>637</v>
      </c>
      <c r="K13" s="111">
        <f t="shared" si="4"/>
        <v>945</v>
      </c>
      <c r="L13" s="111">
        <f t="shared" si="4"/>
        <v>431</v>
      </c>
      <c r="M13" s="111">
        <f t="shared" si="4"/>
        <v>153</v>
      </c>
      <c r="N13" s="111">
        <f t="shared" si="4"/>
        <v>97</v>
      </c>
      <c r="O13" s="111">
        <f t="shared" ref="O13:Y13" si="5">O14+O15+O16</f>
        <v>53</v>
      </c>
      <c r="P13" s="111">
        <f t="shared" si="5"/>
        <v>24</v>
      </c>
      <c r="Q13" s="111">
        <f t="shared" si="5"/>
        <v>16</v>
      </c>
      <c r="R13" s="111">
        <f t="shared" si="5"/>
        <v>7</v>
      </c>
      <c r="S13" s="111">
        <f t="shared" si="5"/>
        <v>29</v>
      </c>
      <c r="T13" s="111">
        <f t="shared" si="5"/>
        <v>5</v>
      </c>
      <c r="U13" s="111">
        <f t="shared" si="5"/>
        <v>19</v>
      </c>
      <c r="V13" s="111">
        <f t="shared" si="5"/>
        <v>6</v>
      </c>
      <c r="W13" s="111">
        <f t="shared" si="5"/>
        <v>3</v>
      </c>
      <c r="X13" s="111">
        <f t="shared" si="5"/>
        <v>3</v>
      </c>
      <c r="Y13" s="111">
        <f t="shared" si="5"/>
        <v>847</v>
      </c>
    </row>
    <row r="14" spans="1:28" s="112" customFormat="1" ht="12" customHeight="1" x14ac:dyDescent="0.2">
      <c r="A14" s="113"/>
      <c r="B14" s="114" t="s">
        <v>29</v>
      </c>
      <c r="C14" s="111">
        <f>C177+C178+C180+C185+C186</f>
        <v>2405</v>
      </c>
      <c r="D14" s="111">
        <f>D177+D178+D180+D185+D186</f>
        <v>1667</v>
      </c>
      <c r="E14" s="155" t="s">
        <v>399</v>
      </c>
      <c r="F14" s="111">
        <f>F177+F178+F180+F185+F186</f>
        <v>31</v>
      </c>
      <c r="G14" s="111">
        <f>G177+G178+G180+G185+G186</f>
        <v>9</v>
      </c>
      <c r="H14" s="111">
        <f>H177+H178+H180+H185+H186</f>
        <v>1627</v>
      </c>
      <c r="I14" s="111">
        <f t="shared" ref="I14:N14" si="6">I177+I178+I180+I185+I186</f>
        <v>397</v>
      </c>
      <c r="J14" s="111">
        <f t="shared" si="6"/>
        <v>269</v>
      </c>
      <c r="K14" s="111">
        <f t="shared" si="6"/>
        <v>381</v>
      </c>
      <c r="L14" s="111">
        <f t="shared" si="6"/>
        <v>98</v>
      </c>
      <c r="M14" s="111">
        <f t="shared" si="6"/>
        <v>89</v>
      </c>
      <c r="N14" s="111">
        <f t="shared" si="6"/>
        <v>32</v>
      </c>
      <c r="O14" s="111">
        <f t="shared" ref="O14:Y14" si="7">O177+O178+O180+O185+O186</f>
        <v>14</v>
      </c>
      <c r="P14" s="111">
        <f t="shared" si="7"/>
        <v>8</v>
      </c>
      <c r="Q14" s="111">
        <f t="shared" si="7"/>
        <v>1</v>
      </c>
      <c r="R14" s="111">
        <f t="shared" si="7"/>
        <v>1</v>
      </c>
      <c r="S14" s="111">
        <f t="shared" si="7"/>
        <v>17</v>
      </c>
      <c r="T14" s="111">
        <f t="shared" si="7"/>
        <v>1</v>
      </c>
      <c r="U14" s="111">
        <f t="shared" si="7"/>
        <v>6</v>
      </c>
      <c r="V14" s="111">
        <f t="shared" si="7"/>
        <v>5</v>
      </c>
      <c r="W14" s="111">
        <f t="shared" si="7"/>
        <v>2</v>
      </c>
      <c r="X14" s="111">
        <f t="shared" si="7"/>
        <v>2</v>
      </c>
      <c r="Y14" s="111">
        <f t="shared" si="7"/>
        <v>304</v>
      </c>
    </row>
    <row r="15" spans="1:28" s="112" customFormat="1" ht="12" customHeight="1" x14ac:dyDescent="0.2">
      <c r="A15" s="113"/>
      <c r="B15" s="114" t="s">
        <v>30</v>
      </c>
      <c r="C15" s="111">
        <f>+C181</f>
        <v>2126</v>
      </c>
      <c r="D15" s="111">
        <f>+D181</f>
        <v>1390</v>
      </c>
      <c r="E15" s="155" t="s">
        <v>399</v>
      </c>
      <c r="F15" s="111">
        <f>+F181</f>
        <v>11</v>
      </c>
      <c r="G15" s="111">
        <f>+G181</f>
        <v>1</v>
      </c>
      <c r="H15" s="111">
        <f>+H181</f>
        <v>1378</v>
      </c>
      <c r="I15" s="111">
        <f t="shared" ref="I15:N15" si="8">+I181</f>
        <v>239</v>
      </c>
      <c r="J15" s="111">
        <f t="shared" si="8"/>
        <v>197</v>
      </c>
      <c r="K15" s="111">
        <f t="shared" si="8"/>
        <v>315</v>
      </c>
      <c r="L15" s="111">
        <f t="shared" si="8"/>
        <v>155</v>
      </c>
      <c r="M15" s="111">
        <f t="shared" si="8"/>
        <v>49</v>
      </c>
      <c r="N15" s="111">
        <f t="shared" si="8"/>
        <v>42</v>
      </c>
      <c r="O15" s="111">
        <f t="shared" ref="O15:Y15" si="9">+O181</f>
        <v>20</v>
      </c>
      <c r="P15" s="111">
        <f t="shared" si="9"/>
        <v>7</v>
      </c>
      <c r="Q15" s="111">
        <f t="shared" si="9"/>
        <v>7</v>
      </c>
      <c r="R15" s="111">
        <f t="shared" si="9"/>
        <v>5</v>
      </c>
      <c r="S15" s="111">
        <f t="shared" si="9"/>
        <v>10</v>
      </c>
      <c r="T15" s="111">
        <f t="shared" si="9"/>
        <v>0</v>
      </c>
      <c r="U15" s="111">
        <f t="shared" si="9"/>
        <v>7</v>
      </c>
      <c r="V15" s="111">
        <f t="shared" si="9"/>
        <v>1</v>
      </c>
      <c r="W15" s="111">
        <f t="shared" si="9"/>
        <v>0</v>
      </c>
      <c r="X15" s="111">
        <f t="shared" si="9"/>
        <v>0</v>
      </c>
      <c r="Y15" s="111">
        <f t="shared" si="9"/>
        <v>324</v>
      </c>
    </row>
    <row r="16" spans="1:28" s="112" customFormat="1" ht="12" customHeight="1" x14ac:dyDescent="0.2">
      <c r="A16" s="113"/>
      <c r="B16" s="115" t="s">
        <v>31</v>
      </c>
      <c r="C16" s="111">
        <f>C179+C182+C183+C184</f>
        <v>1667</v>
      </c>
      <c r="D16" s="111">
        <f>D179+D182+D183+D184</f>
        <v>1100</v>
      </c>
      <c r="E16" s="155" t="s">
        <v>399</v>
      </c>
      <c r="F16" s="111">
        <f>F179+F182+F183+F184</f>
        <v>35</v>
      </c>
      <c r="G16" s="111">
        <f>G179+G182+G183+G184</f>
        <v>10</v>
      </c>
      <c r="H16" s="111">
        <f>H179+H182+H183+H184</f>
        <v>1055</v>
      </c>
      <c r="I16" s="111">
        <f t="shared" ref="I16:N16" si="10">I179+I182+I183+I184</f>
        <v>149</v>
      </c>
      <c r="J16" s="111">
        <f t="shared" si="10"/>
        <v>171</v>
      </c>
      <c r="K16" s="111">
        <f t="shared" si="10"/>
        <v>249</v>
      </c>
      <c r="L16" s="111">
        <f t="shared" si="10"/>
        <v>178</v>
      </c>
      <c r="M16" s="111">
        <f t="shared" si="10"/>
        <v>15</v>
      </c>
      <c r="N16" s="111">
        <f t="shared" si="10"/>
        <v>23</v>
      </c>
      <c r="O16" s="111">
        <f t="shared" ref="O16:Y16" si="11">O179+O182+O183+O184</f>
        <v>19</v>
      </c>
      <c r="P16" s="111">
        <f t="shared" si="11"/>
        <v>9</v>
      </c>
      <c r="Q16" s="111">
        <f t="shared" si="11"/>
        <v>8</v>
      </c>
      <c r="R16" s="111">
        <f t="shared" si="11"/>
        <v>1</v>
      </c>
      <c r="S16" s="111">
        <f t="shared" si="11"/>
        <v>2</v>
      </c>
      <c r="T16" s="111">
        <f t="shared" si="11"/>
        <v>4</v>
      </c>
      <c r="U16" s="111">
        <f t="shared" si="11"/>
        <v>6</v>
      </c>
      <c r="V16" s="111">
        <f t="shared" si="11"/>
        <v>0</v>
      </c>
      <c r="W16" s="111">
        <f t="shared" si="11"/>
        <v>1</v>
      </c>
      <c r="X16" s="111">
        <f t="shared" si="11"/>
        <v>1</v>
      </c>
      <c r="Y16" s="111">
        <f t="shared" si="11"/>
        <v>219</v>
      </c>
    </row>
    <row r="17" spans="1:25" s="112" customFormat="1" ht="12" customHeight="1" x14ac:dyDescent="0.2">
      <c r="A17" s="262" t="s">
        <v>32</v>
      </c>
      <c r="B17" s="262"/>
      <c r="C17" s="111">
        <f>C18+C19+C20</f>
        <v>5388</v>
      </c>
      <c r="D17" s="111">
        <f>D18+D19+D20</f>
        <v>3107</v>
      </c>
      <c r="E17" s="155" t="s">
        <v>399</v>
      </c>
      <c r="F17" s="111">
        <f>F18+F19+F20</f>
        <v>77</v>
      </c>
      <c r="G17" s="111">
        <f>G18+G19+G20</f>
        <v>14</v>
      </c>
      <c r="H17" s="111">
        <f>H18+H19+H20</f>
        <v>3016</v>
      </c>
      <c r="I17" s="111">
        <f t="shared" ref="I17:N17" si="12">I18+I19+I20</f>
        <v>596</v>
      </c>
      <c r="J17" s="111">
        <f t="shared" si="12"/>
        <v>518</v>
      </c>
      <c r="K17" s="111">
        <f t="shared" si="12"/>
        <v>467</v>
      </c>
      <c r="L17" s="111">
        <f t="shared" si="12"/>
        <v>332</v>
      </c>
      <c r="M17" s="111">
        <f t="shared" si="12"/>
        <v>154</v>
      </c>
      <c r="N17" s="111">
        <f t="shared" si="12"/>
        <v>104</v>
      </c>
      <c r="O17" s="111">
        <f t="shared" ref="O17:Y17" si="13">O18+O19+O20</f>
        <v>42</v>
      </c>
      <c r="P17" s="111">
        <f t="shared" si="13"/>
        <v>27</v>
      </c>
      <c r="Q17" s="111">
        <f t="shared" si="13"/>
        <v>20</v>
      </c>
      <c r="R17" s="111">
        <f t="shared" si="13"/>
        <v>14</v>
      </c>
      <c r="S17" s="111">
        <f t="shared" si="13"/>
        <v>26</v>
      </c>
      <c r="T17" s="111">
        <f t="shared" si="13"/>
        <v>9</v>
      </c>
      <c r="U17" s="111">
        <f t="shared" si="13"/>
        <v>7</v>
      </c>
      <c r="V17" s="111">
        <f t="shared" si="13"/>
        <v>0</v>
      </c>
      <c r="W17" s="111">
        <f t="shared" si="13"/>
        <v>1</v>
      </c>
      <c r="X17" s="111">
        <f t="shared" si="13"/>
        <v>6</v>
      </c>
      <c r="Y17" s="111">
        <f t="shared" si="13"/>
        <v>693</v>
      </c>
    </row>
    <row r="18" spans="1:25" s="112" customFormat="1" ht="12" customHeight="1" x14ac:dyDescent="0.2">
      <c r="A18" s="113"/>
      <c r="B18" s="114" t="s">
        <v>33</v>
      </c>
      <c r="C18" s="111">
        <f>+C173</f>
        <v>1516</v>
      </c>
      <c r="D18" s="111">
        <f>+D173</f>
        <v>971</v>
      </c>
      <c r="E18" s="155" t="s">
        <v>399</v>
      </c>
      <c r="F18" s="111">
        <f>+F173</f>
        <v>24</v>
      </c>
      <c r="G18" s="111">
        <f>+G173</f>
        <v>6</v>
      </c>
      <c r="H18" s="111">
        <f>+H173</f>
        <v>941</v>
      </c>
      <c r="I18" s="111">
        <f t="shared" ref="I18:N18" si="14">+I173</f>
        <v>225</v>
      </c>
      <c r="J18" s="111">
        <f t="shared" si="14"/>
        <v>164</v>
      </c>
      <c r="K18" s="111">
        <f t="shared" si="14"/>
        <v>90</v>
      </c>
      <c r="L18" s="111">
        <f t="shared" si="14"/>
        <v>111</v>
      </c>
      <c r="M18" s="111">
        <f t="shared" si="14"/>
        <v>63</v>
      </c>
      <c r="N18" s="111">
        <f t="shared" si="14"/>
        <v>20</v>
      </c>
      <c r="O18" s="111">
        <f t="shared" ref="O18:Y18" si="15">+O173</f>
        <v>12</v>
      </c>
      <c r="P18" s="111">
        <f t="shared" si="15"/>
        <v>6</v>
      </c>
      <c r="Q18" s="111">
        <f t="shared" si="15"/>
        <v>6</v>
      </c>
      <c r="R18" s="111">
        <f t="shared" si="15"/>
        <v>2</v>
      </c>
      <c r="S18" s="111">
        <f t="shared" si="15"/>
        <v>8</v>
      </c>
      <c r="T18" s="111">
        <f t="shared" si="15"/>
        <v>7</v>
      </c>
      <c r="U18" s="111">
        <f t="shared" si="15"/>
        <v>1</v>
      </c>
      <c r="V18" s="111">
        <f t="shared" si="15"/>
        <v>0</v>
      </c>
      <c r="W18" s="111">
        <f t="shared" si="15"/>
        <v>0</v>
      </c>
      <c r="X18" s="111">
        <f t="shared" si="15"/>
        <v>5</v>
      </c>
      <c r="Y18" s="111">
        <f t="shared" si="15"/>
        <v>221</v>
      </c>
    </row>
    <row r="19" spans="1:25" s="112" customFormat="1" ht="12" customHeight="1" x14ac:dyDescent="0.2">
      <c r="A19" s="113"/>
      <c r="B19" s="114" t="s">
        <v>34</v>
      </c>
      <c r="C19" s="111">
        <f>+C172</f>
        <v>1507</v>
      </c>
      <c r="D19" s="111">
        <f>+D172</f>
        <v>861</v>
      </c>
      <c r="E19" s="155" t="s">
        <v>399</v>
      </c>
      <c r="F19" s="111">
        <f>+F172</f>
        <v>12</v>
      </c>
      <c r="G19" s="111">
        <f>+G172</f>
        <v>2</v>
      </c>
      <c r="H19" s="111">
        <f>+H172</f>
        <v>847</v>
      </c>
      <c r="I19" s="111">
        <f t="shared" ref="I19:N19" si="16">+I172</f>
        <v>152</v>
      </c>
      <c r="J19" s="111">
        <f t="shared" si="16"/>
        <v>137</v>
      </c>
      <c r="K19" s="111">
        <f t="shared" si="16"/>
        <v>194</v>
      </c>
      <c r="L19" s="111">
        <f t="shared" si="16"/>
        <v>79</v>
      </c>
      <c r="M19" s="111">
        <f t="shared" si="16"/>
        <v>26</v>
      </c>
      <c r="N19" s="111">
        <f t="shared" si="16"/>
        <v>35</v>
      </c>
      <c r="O19" s="111">
        <f t="shared" ref="O19:Y19" si="17">+O172</f>
        <v>22</v>
      </c>
      <c r="P19" s="111">
        <f t="shared" si="17"/>
        <v>9</v>
      </c>
      <c r="Q19" s="111">
        <f t="shared" si="17"/>
        <v>4</v>
      </c>
      <c r="R19" s="111">
        <f t="shared" si="17"/>
        <v>4</v>
      </c>
      <c r="S19" s="111">
        <f t="shared" si="17"/>
        <v>6</v>
      </c>
      <c r="T19" s="111">
        <f t="shared" si="17"/>
        <v>1</v>
      </c>
      <c r="U19" s="111">
        <f t="shared" si="17"/>
        <v>3</v>
      </c>
      <c r="V19" s="111">
        <f t="shared" si="17"/>
        <v>0</v>
      </c>
      <c r="W19" s="111">
        <f t="shared" si="17"/>
        <v>0</v>
      </c>
      <c r="X19" s="111">
        <f t="shared" si="17"/>
        <v>0</v>
      </c>
      <c r="Y19" s="111">
        <f t="shared" si="17"/>
        <v>175</v>
      </c>
    </row>
    <row r="20" spans="1:25" s="112" customFormat="1" ht="12" customHeight="1" x14ac:dyDescent="0.2">
      <c r="A20" s="116"/>
      <c r="B20" s="114" t="s">
        <v>35</v>
      </c>
      <c r="C20" s="111">
        <f>C174</f>
        <v>2365</v>
      </c>
      <c r="D20" s="111">
        <f>D174</f>
        <v>1275</v>
      </c>
      <c r="E20" s="155" t="s">
        <v>399</v>
      </c>
      <c r="F20" s="111">
        <f>F174</f>
        <v>41</v>
      </c>
      <c r="G20" s="111">
        <f>G174</f>
        <v>6</v>
      </c>
      <c r="H20" s="111">
        <f>H174</f>
        <v>1228</v>
      </c>
      <c r="I20" s="111">
        <f t="shared" ref="I20:N20" si="18">I174</f>
        <v>219</v>
      </c>
      <c r="J20" s="111">
        <f t="shared" si="18"/>
        <v>217</v>
      </c>
      <c r="K20" s="111">
        <f t="shared" si="18"/>
        <v>183</v>
      </c>
      <c r="L20" s="111">
        <f t="shared" si="18"/>
        <v>142</v>
      </c>
      <c r="M20" s="111">
        <f t="shared" si="18"/>
        <v>65</v>
      </c>
      <c r="N20" s="111">
        <f t="shared" si="18"/>
        <v>49</v>
      </c>
      <c r="O20" s="111">
        <f t="shared" ref="O20:Y20" si="19">O174</f>
        <v>8</v>
      </c>
      <c r="P20" s="111">
        <f t="shared" si="19"/>
        <v>12</v>
      </c>
      <c r="Q20" s="111">
        <f t="shared" si="19"/>
        <v>10</v>
      </c>
      <c r="R20" s="111">
        <f t="shared" si="19"/>
        <v>8</v>
      </c>
      <c r="S20" s="111">
        <f t="shared" si="19"/>
        <v>12</v>
      </c>
      <c r="T20" s="111">
        <f t="shared" si="19"/>
        <v>1</v>
      </c>
      <c r="U20" s="111">
        <f t="shared" si="19"/>
        <v>3</v>
      </c>
      <c r="V20" s="111">
        <f t="shared" si="19"/>
        <v>0</v>
      </c>
      <c r="W20" s="111">
        <f t="shared" si="19"/>
        <v>1</v>
      </c>
      <c r="X20" s="111">
        <f t="shared" si="19"/>
        <v>1</v>
      </c>
      <c r="Y20" s="111">
        <f t="shared" si="19"/>
        <v>297</v>
      </c>
    </row>
    <row r="21" spans="1:25" s="112" customFormat="1" ht="12" customHeight="1" x14ac:dyDescent="0.2">
      <c r="A21" s="263" t="s">
        <v>36</v>
      </c>
      <c r="B21" s="263"/>
      <c r="C21" s="118">
        <f>C168+C169</f>
        <v>5836</v>
      </c>
      <c r="D21" s="118">
        <f>D168+D169</f>
        <v>3974</v>
      </c>
      <c r="E21" s="156" t="s">
        <v>399</v>
      </c>
      <c r="F21" s="118">
        <f>F168+F169</f>
        <v>78</v>
      </c>
      <c r="G21" s="118">
        <f>G168+G169</f>
        <v>38</v>
      </c>
      <c r="H21" s="118">
        <f>H168+H169</f>
        <v>3858</v>
      </c>
      <c r="I21" s="118">
        <f t="shared" ref="I21:N21" si="20">I168+I169</f>
        <v>752</v>
      </c>
      <c r="J21" s="118">
        <f t="shared" si="20"/>
        <v>610</v>
      </c>
      <c r="K21" s="118">
        <f t="shared" si="20"/>
        <v>804</v>
      </c>
      <c r="L21" s="118">
        <f t="shared" si="20"/>
        <v>465</v>
      </c>
      <c r="M21" s="118">
        <f t="shared" si="20"/>
        <v>98</v>
      </c>
      <c r="N21" s="118">
        <f t="shared" si="20"/>
        <v>100</v>
      </c>
      <c r="O21" s="118">
        <f t="shared" ref="O21:Y21" si="21">O168+O169</f>
        <v>83</v>
      </c>
      <c r="P21" s="118">
        <f t="shared" si="21"/>
        <v>36</v>
      </c>
      <c r="Q21" s="118">
        <f t="shared" si="21"/>
        <v>22</v>
      </c>
      <c r="R21" s="118">
        <f t="shared" si="21"/>
        <v>20</v>
      </c>
      <c r="S21" s="118">
        <f t="shared" si="21"/>
        <v>15</v>
      </c>
      <c r="T21" s="118">
        <f t="shared" si="21"/>
        <v>8</v>
      </c>
      <c r="U21" s="118">
        <f t="shared" si="21"/>
        <v>9</v>
      </c>
      <c r="V21" s="118">
        <f t="shared" si="21"/>
        <v>2</v>
      </c>
      <c r="W21" s="118">
        <f t="shared" si="21"/>
        <v>0</v>
      </c>
      <c r="X21" s="118">
        <f t="shared" si="21"/>
        <v>2</v>
      </c>
      <c r="Y21" s="118">
        <f t="shared" si="21"/>
        <v>832</v>
      </c>
    </row>
    <row r="22" spans="1:25" s="112" customFormat="1" ht="12" customHeight="1" x14ac:dyDescent="0.2">
      <c r="A22" s="116"/>
      <c r="B22" s="116"/>
      <c r="C22" s="116"/>
      <c r="D22" s="116"/>
      <c r="E22" s="15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s="110" customFormat="1" ht="12" customHeight="1" x14ac:dyDescent="0.2">
      <c r="A23" s="261" t="s">
        <v>374</v>
      </c>
      <c r="B23" s="261"/>
      <c r="C23" s="109">
        <f>C24+C25+C26+C29+C32+C33</f>
        <v>47043</v>
      </c>
      <c r="D23" s="109">
        <f>D24+D25+D26+D29+D32+D33</f>
        <v>26738</v>
      </c>
      <c r="E23" s="154" t="s">
        <v>399</v>
      </c>
      <c r="F23" s="109">
        <f>F24+F25+F26+F29+F32+F33</f>
        <v>713</v>
      </c>
      <c r="G23" s="109">
        <f>G24+G25+G26+G29+G32+G33</f>
        <v>231</v>
      </c>
      <c r="H23" s="109">
        <f>H24+H25+H26+H29+H32+H33</f>
        <v>25794</v>
      </c>
      <c r="I23" s="109">
        <f t="shared" ref="I23:N23" si="22">I24+I25+I26+I29+I32+I33</f>
        <v>4973</v>
      </c>
      <c r="J23" s="109">
        <f t="shared" si="22"/>
        <v>3598</v>
      </c>
      <c r="K23" s="109">
        <f t="shared" si="22"/>
        <v>3605</v>
      </c>
      <c r="L23" s="109">
        <f t="shared" si="22"/>
        <v>3198</v>
      </c>
      <c r="M23" s="109">
        <f t="shared" si="22"/>
        <v>1470</v>
      </c>
      <c r="N23" s="109">
        <f t="shared" si="22"/>
        <v>1369</v>
      </c>
      <c r="O23" s="109">
        <f t="shared" ref="O23:Y23" si="23">O24+O25+O26+O29+O32+O33</f>
        <v>492</v>
      </c>
      <c r="P23" s="109">
        <f t="shared" si="23"/>
        <v>372</v>
      </c>
      <c r="Q23" s="109">
        <f t="shared" si="23"/>
        <v>286</v>
      </c>
      <c r="R23" s="109">
        <f t="shared" si="23"/>
        <v>241</v>
      </c>
      <c r="S23" s="109">
        <f t="shared" si="23"/>
        <v>241</v>
      </c>
      <c r="T23" s="109">
        <f t="shared" si="23"/>
        <v>114</v>
      </c>
      <c r="U23" s="109">
        <f t="shared" si="23"/>
        <v>113</v>
      </c>
      <c r="V23" s="109">
        <f t="shared" si="23"/>
        <v>96</v>
      </c>
      <c r="W23" s="109">
        <f t="shared" si="23"/>
        <v>81</v>
      </c>
      <c r="X23" s="109">
        <f t="shared" si="23"/>
        <v>19</v>
      </c>
      <c r="Y23" s="109">
        <f t="shared" si="23"/>
        <v>5526</v>
      </c>
    </row>
    <row r="24" spans="1:25" s="112" customFormat="1" ht="12" customHeight="1" x14ac:dyDescent="0.2">
      <c r="A24" s="262" t="s">
        <v>38</v>
      </c>
      <c r="B24" s="262"/>
      <c r="C24" s="111">
        <f>C125+C127+C128+C136+C137+C139+C140+C142+C143</f>
        <v>26726</v>
      </c>
      <c r="D24" s="111">
        <f>D125+D127+D128+D136+D137+D139+D140+D142+D143</f>
        <v>14440</v>
      </c>
      <c r="E24" s="155" t="s">
        <v>399</v>
      </c>
      <c r="F24" s="111">
        <f>F125+F127+F128+F136+F137+F139+F140+F142+F143</f>
        <v>361</v>
      </c>
      <c r="G24" s="111">
        <f>G125+G127+G128+G136+G137+G139+G140+G142+G143</f>
        <v>137</v>
      </c>
      <c r="H24" s="111">
        <f>H125+H127+H128+H136+H137+H139+H140+H142+H143</f>
        <v>13942</v>
      </c>
      <c r="I24" s="111">
        <f t="shared" ref="I24:N24" si="24">I125+I127+I128+I136+I137+I139+I140+I142+I143</f>
        <v>2784</v>
      </c>
      <c r="J24" s="111">
        <f t="shared" si="24"/>
        <v>1819</v>
      </c>
      <c r="K24" s="111">
        <f t="shared" si="24"/>
        <v>1814</v>
      </c>
      <c r="L24" s="111">
        <f t="shared" si="24"/>
        <v>1781</v>
      </c>
      <c r="M24" s="111">
        <f t="shared" si="24"/>
        <v>923</v>
      </c>
      <c r="N24" s="111">
        <f t="shared" si="24"/>
        <v>738</v>
      </c>
      <c r="O24" s="111">
        <f t="shared" ref="O24:Y24" si="25">O125+O127+O128+O136+O137+O139+O140+O142+O143</f>
        <v>288</v>
      </c>
      <c r="P24" s="111">
        <f t="shared" si="25"/>
        <v>212</v>
      </c>
      <c r="Q24" s="111">
        <f t="shared" si="25"/>
        <v>172</v>
      </c>
      <c r="R24" s="111">
        <f t="shared" si="25"/>
        <v>138</v>
      </c>
      <c r="S24" s="111">
        <f t="shared" si="25"/>
        <v>98</v>
      </c>
      <c r="T24" s="111">
        <f t="shared" si="25"/>
        <v>66</v>
      </c>
      <c r="U24" s="111">
        <f t="shared" si="25"/>
        <v>67</v>
      </c>
      <c r="V24" s="111">
        <f t="shared" si="25"/>
        <v>61</v>
      </c>
      <c r="W24" s="111">
        <f t="shared" si="25"/>
        <v>65</v>
      </c>
      <c r="X24" s="111">
        <f t="shared" si="25"/>
        <v>8</v>
      </c>
      <c r="Y24" s="111">
        <f t="shared" si="25"/>
        <v>2908</v>
      </c>
    </row>
    <row r="25" spans="1:25" s="112" customFormat="1" ht="12" customHeight="1" x14ac:dyDescent="0.2">
      <c r="A25" s="262" t="s">
        <v>39</v>
      </c>
      <c r="B25" s="262"/>
      <c r="C25" s="111">
        <f>C133</f>
        <v>3577</v>
      </c>
      <c r="D25" s="111">
        <f>D133</f>
        <v>2032</v>
      </c>
      <c r="E25" s="155" t="s">
        <v>399</v>
      </c>
      <c r="F25" s="111">
        <f>F133</f>
        <v>96</v>
      </c>
      <c r="G25" s="111">
        <f>G133</f>
        <v>11</v>
      </c>
      <c r="H25" s="111">
        <f>H133</f>
        <v>1925</v>
      </c>
      <c r="I25" s="111">
        <f t="shared" ref="I25:N25" si="26">I133</f>
        <v>420</v>
      </c>
      <c r="J25" s="111">
        <f t="shared" si="26"/>
        <v>275</v>
      </c>
      <c r="K25" s="111">
        <f t="shared" si="26"/>
        <v>236</v>
      </c>
      <c r="L25" s="111">
        <f t="shared" si="26"/>
        <v>232</v>
      </c>
      <c r="M25" s="111">
        <f t="shared" si="26"/>
        <v>118</v>
      </c>
      <c r="N25" s="111">
        <f t="shared" si="26"/>
        <v>101</v>
      </c>
      <c r="O25" s="111">
        <f t="shared" ref="O25:Y25" si="27">O133</f>
        <v>32</v>
      </c>
      <c r="P25" s="111">
        <f t="shared" si="27"/>
        <v>30</v>
      </c>
      <c r="Q25" s="111">
        <f t="shared" si="27"/>
        <v>19</v>
      </c>
      <c r="R25" s="111">
        <f t="shared" si="27"/>
        <v>21</v>
      </c>
      <c r="S25" s="111">
        <f t="shared" si="27"/>
        <v>19</v>
      </c>
      <c r="T25" s="111">
        <f t="shared" si="27"/>
        <v>4</v>
      </c>
      <c r="U25" s="111">
        <f t="shared" si="27"/>
        <v>9</v>
      </c>
      <c r="V25" s="111">
        <f t="shared" si="27"/>
        <v>7</v>
      </c>
      <c r="W25" s="111">
        <f t="shared" si="27"/>
        <v>3</v>
      </c>
      <c r="X25" s="111">
        <f t="shared" si="27"/>
        <v>1</v>
      </c>
      <c r="Y25" s="111">
        <f t="shared" si="27"/>
        <v>398</v>
      </c>
    </row>
    <row r="26" spans="1:25" s="112" customFormat="1" ht="12" customHeight="1" x14ac:dyDescent="0.2">
      <c r="A26" s="262" t="s">
        <v>40</v>
      </c>
      <c r="B26" s="262"/>
      <c r="C26" s="111">
        <f>C27+C28</f>
        <v>8754</v>
      </c>
      <c r="D26" s="111">
        <f>D27+D28</f>
        <v>5065</v>
      </c>
      <c r="E26" s="155" t="s">
        <v>399</v>
      </c>
      <c r="F26" s="111">
        <f>F27+F28</f>
        <v>126</v>
      </c>
      <c r="G26" s="111">
        <f>G27+G28</f>
        <v>53</v>
      </c>
      <c r="H26" s="111">
        <f>H27+H28</f>
        <v>4886</v>
      </c>
      <c r="I26" s="111">
        <f t="shared" ref="I26:N26" si="28">I27+I28</f>
        <v>781</v>
      </c>
      <c r="J26" s="111">
        <f t="shared" si="28"/>
        <v>793</v>
      </c>
      <c r="K26" s="111">
        <f t="shared" si="28"/>
        <v>773</v>
      </c>
      <c r="L26" s="111">
        <f t="shared" si="28"/>
        <v>601</v>
      </c>
      <c r="M26" s="111">
        <f t="shared" si="28"/>
        <v>235</v>
      </c>
      <c r="N26" s="111">
        <f t="shared" si="28"/>
        <v>227</v>
      </c>
      <c r="O26" s="111">
        <f t="shared" ref="O26:Y26" si="29">O27+O28</f>
        <v>80</v>
      </c>
      <c r="P26" s="111">
        <f t="shared" si="29"/>
        <v>71</v>
      </c>
      <c r="Q26" s="111">
        <f t="shared" si="29"/>
        <v>44</v>
      </c>
      <c r="R26" s="111">
        <f t="shared" si="29"/>
        <v>31</v>
      </c>
      <c r="S26" s="111">
        <f t="shared" si="29"/>
        <v>44</v>
      </c>
      <c r="T26" s="111">
        <f t="shared" si="29"/>
        <v>19</v>
      </c>
      <c r="U26" s="111">
        <f t="shared" si="29"/>
        <v>23</v>
      </c>
      <c r="V26" s="111">
        <f t="shared" si="29"/>
        <v>20</v>
      </c>
      <c r="W26" s="111">
        <f t="shared" si="29"/>
        <v>5</v>
      </c>
      <c r="X26" s="111">
        <f t="shared" si="29"/>
        <v>0</v>
      </c>
      <c r="Y26" s="111">
        <f t="shared" si="29"/>
        <v>1139</v>
      </c>
    </row>
    <row r="27" spans="1:25" s="112" customFormat="1" ht="12" customHeight="1" x14ac:dyDescent="0.2">
      <c r="A27" s="119"/>
      <c r="B27" s="114" t="s">
        <v>41</v>
      </c>
      <c r="C27" s="111">
        <f>C126+C130+C132+C138+C144+C147</f>
        <v>811</v>
      </c>
      <c r="D27" s="111">
        <f>D126+D130+D132+D138+D144+D147</f>
        <v>438</v>
      </c>
      <c r="E27" s="155" t="s">
        <v>399</v>
      </c>
      <c r="F27" s="111">
        <f>F126+F130+F132+F138+F144+F147</f>
        <v>10</v>
      </c>
      <c r="G27" s="111">
        <f>G126+G130+G132+G138+G144+G147</f>
        <v>0</v>
      </c>
      <c r="H27" s="111">
        <f>H126+H130+H132+H138+H144+H147</f>
        <v>428</v>
      </c>
      <c r="I27" s="111">
        <f t="shared" ref="I27:N27" si="30">I126+I130+I132+I138+I144+I147</f>
        <v>66</v>
      </c>
      <c r="J27" s="111">
        <f t="shared" si="30"/>
        <v>89</v>
      </c>
      <c r="K27" s="111">
        <f t="shared" si="30"/>
        <v>47</v>
      </c>
      <c r="L27" s="111">
        <f t="shared" si="30"/>
        <v>73</v>
      </c>
      <c r="M27" s="111">
        <f t="shared" si="30"/>
        <v>15</v>
      </c>
      <c r="N27" s="111">
        <f t="shared" si="30"/>
        <v>13</v>
      </c>
      <c r="O27" s="111">
        <f t="shared" ref="O27:Y27" si="31">O126+O130+O132+O138+O144+O147</f>
        <v>6</v>
      </c>
      <c r="P27" s="111">
        <f t="shared" si="31"/>
        <v>8</v>
      </c>
      <c r="Q27" s="111">
        <f t="shared" si="31"/>
        <v>5</v>
      </c>
      <c r="R27" s="111">
        <f t="shared" si="31"/>
        <v>1</v>
      </c>
      <c r="S27" s="111">
        <f t="shared" si="31"/>
        <v>20</v>
      </c>
      <c r="T27" s="111">
        <f t="shared" si="31"/>
        <v>2</v>
      </c>
      <c r="U27" s="111">
        <f t="shared" si="31"/>
        <v>2</v>
      </c>
      <c r="V27" s="111">
        <f t="shared" si="31"/>
        <v>2</v>
      </c>
      <c r="W27" s="111">
        <f t="shared" si="31"/>
        <v>0</v>
      </c>
      <c r="X27" s="111">
        <f t="shared" si="31"/>
        <v>0</v>
      </c>
      <c r="Y27" s="111">
        <f t="shared" si="31"/>
        <v>79</v>
      </c>
    </row>
    <row r="28" spans="1:25" s="112" customFormat="1" ht="12" customHeight="1" x14ac:dyDescent="0.2">
      <c r="A28" s="116"/>
      <c r="B28" s="114" t="s">
        <v>42</v>
      </c>
      <c r="C28" s="111">
        <f>C131+C134+C135+C145</f>
        <v>7943</v>
      </c>
      <c r="D28" s="111">
        <f>D131+D134+D135+D145</f>
        <v>4627</v>
      </c>
      <c r="E28" s="155" t="s">
        <v>399</v>
      </c>
      <c r="F28" s="111">
        <f>F131+F134+F135+F145</f>
        <v>116</v>
      </c>
      <c r="G28" s="111">
        <f>G131+G134+G135+G145</f>
        <v>53</v>
      </c>
      <c r="H28" s="111">
        <f>H131+H134+H135+H145</f>
        <v>4458</v>
      </c>
      <c r="I28" s="111">
        <f t="shared" ref="I28:N28" si="32">I131+I134+I135+I145</f>
        <v>715</v>
      </c>
      <c r="J28" s="111">
        <f t="shared" si="32"/>
        <v>704</v>
      </c>
      <c r="K28" s="111">
        <f t="shared" si="32"/>
        <v>726</v>
      </c>
      <c r="L28" s="111">
        <f t="shared" si="32"/>
        <v>528</v>
      </c>
      <c r="M28" s="111">
        <f t="shared" si="32"/>
        <v>220</v>
      </c>
      <c r="N28" s="111">
        <f t="shared" si="32"/>
        <v>214</v>
      </c>
      <c r="O28" s="111">
        <f t="shared" ref="O28:Y28" si="33">O131+O134+O135+O145</f>
        <v>74</v>
      </c>
      <c r="P28" s="111">
        <f t="shared" si="33"/>
        <v>63</v>
      </c>
      <c r="Q28" s="111">
        <f t="shared" si="33"/>
        <v>39</v>
      </c>
      <c r="R28" s="111">
        <f t="shared" si="33"/>
        <v>30</v>
      </c>
      <c r="S28" s="111">
        <f t="shared" si="33"/>
        <v>24</v>
      </c>
      <c r="T28" s="111">
        <f t="shared" si="33"/>
        <v>17</v>
      </c>
      <c r="U28" s="111">
        <f t="shared" si="33"/>
        <v>21</v>
      </c>
      <c r="V28" s="111">
        <f t="shared" si="33"/>
        <v>18</v>
      </c>
      <c r="W28" s="111">
        <f t="shared" si="33"/>
        <v>5</v>
      </c>
      <c r="X28" s="111">
        <f t="shared" si="33"/>
        <v>0</v>
      </c>
      <c r="Y28" s="111">
        <f t="shared" si="33"/>
        <v>1060</v>
      </c>
    </row>
    <row r="29" spans="1:25" s="112" customFormat="1" ht="12" customHeight="1" x14ac:dyDescent="0.2">
      <c r="A29" s="262" t="s">
        <v>43</v>
      </c>
      <c r="B29" s="262"/>
      <c r="C29" s="111">
        <f>C30+C31</f>
        <v>2895</v>
      </c>
      <c r="D29" s="111">
        <f>D30+D31</f>
        <v>1802</v>
      </c>
      <c r="E29" s="155" t="s">
        <v>399</v>
      </c>
      <c r="F29" s="111">
        <f>F30+F31</f>
        <v>44</v>
      </c>
      <c r="G29" s="111">
        <f>G30+G31</f>
        <v>11</v>
      </c>
      <c r="H29" s="111">
        <f>H30+H31</f>
        <v>1747</v>
      </c>
      <c r="I29" s="111">
        <f t="shared" ref="I29:N29" si="34">I30+I31</f>
        <v>331</v>
      </c>
      <c r="J29" s="111">
        <f t="shared" si="34"/>
        <v>265</v>
      </c>
      <c r="K29" s="111">
        <f t="shared" si="34"/>
        <v>206</v>
      </c>
      <c r="L29" s="111">
        <f t="shared" si="34"/>
        <v>271</v>
      </c>
      <c r="M29" s="111">
        <f t="shared" si="34"/>
        <v>77</v>
      </c>
      <c r="N29" s="111">
        <f t="shared" si="34"/>
        <v>122</v>
      </c>
      <c r="O29" s="111">
        <f t="shared" ref="O29:Y29" si="35">O30+O31</f>
        <v>39</v>
      </c>
      <c r="P29" s="111">
        <f t="shared" si="35"/>
        <v>32</v>
      </c>
      <c r="Q29" s="111">
        <f t="shared" si="35"/>
        <v>20</v>
      </c>
      <c r="R29" s="111">
        <f t="shared" si="35"/>
        <v>27</v>
      </c>
      <c r="S29" s="111">
        <f t="shared" si="35"/>
        <v>16</v>
      </c>
      <c r="T29" s="111">
        <f t="shared" si="35"/>
        <v>9</v>
      </c>
      <c r="U29" s="111">
        <f t="shared" si="35"/>
        <v>3</v>
      </c>
      <c r="V29" s="111">
        <f t="shared" si="35"/>
        <v>1</v>
      </c>
      <c r="W29" s="111">
        <f t="shared" si="35"/>
        <v>5</v>
      </c>
      <c r="X29" s="111">
        <f t="shared" si="35"/>
        <v>3</v>
      </c>
      <c r="Y29" s="111">
        <f t="shared" si="35"/>
        <v>320</v>
      </c>
    </row>
    <row r="30" spans="1:25" s="112" customFormat="1" ht="12" customHeight="1" x14ac:dyDescent="0.2">
      <c r="A30" s="119"/>
      <c r="B30" s="114" t="s">
        <v>44</v>
      </c>
      <c r="C30" s="111">
        <f>+C129</f>
        <v>981</v>
      </c>
      <c r="D30" s="111">
        <f>+D129</f>
        <v>546</v>
      </c>
      <c r="E30" s="155" t="s">
        <v>399</v>
      </c>
      <c r="F30" s="111">
        <f>+F129</f>
        <v>21</v>
      </c>
      <c r="G30" s="111">
        <f>+G129</f>
        <v>5</v>
      </c>
      <c r="H30" s="111">
        <f>+H129</f>
        <v>520</v>
      </c>
      <c r="I30" s="111">
        <f t="shared" ref="I30:N30" si="36">+I129</f>
        <v>89</v>
      </c>
      <c r="J30" s="111">
        <f t="shared" si="36"/>
        <v>98</v>
      </c>
      <c r="K30" s="111">
        <f t="shared" si="36"/>
        <v>60</v>
      </c>
      <c r="L30" s="111">
        <f t="shared" si="36"/>
        <v>64</v>
      </c>
      <c r="M30" s="111">
        <f t="shared" si="36"/>
        <v>23</v>
      </c>
      <c r="N30" s="111">
        <f t="shared" si="36"/>
        <v>29</v>
      </c>
      <c r="O30" s="111">
        <f t="shared" ref="O30:Y30" si="37">+O129</f>
        <v>22</v>
      </c>
      <c r="P30" s="111">
        <f t="shared" si="37"/>
        <v>7</v>
      </c>
      <c r="Q30" s="111">
        <f t="shared" si="37"/>
        <v>9</v>
      </c>
      <c r="R30" s="111">
        <f t="shared" si="37"/>
        <v>4</v>
      </c>
      <c r="S30" s="111">
        <f t="shared" si="37"/>
        <v>10</v>
      </c>
      <c r="T30" s="111">
        <f t="shared" si="37"/>
        <v>2</v>
      </c>
      <c r="U30" s="111">
        <f t="shared" si="37"/>
        <v>1</v>
      </c>
      <c r="V30" s="111">
        <f t="shared" si="37"/>
        <v>1</v>
      </c>
      <c r="W30" s="111">
        <f t="shared" si="37"/>
        <v>3</v>
      </c>
      <c r="X30" s="111">
        <f t="shared" si="37"/>
        <v>2</v>
      </c>
      <c r="Y30" s="111">
        <f t="shared" si="37"/>
        <v>96</v>
      </c>
    </row>
    <row r="31" spans="1:25" s="112" customFormat="1" ht="12" customHeight="1" x14ac:dyDescent="0.2">
      <c r="A31" s="116"/>
      <c r="B31" s="114" t="s">
        <v>45</v>
      </c>
      <c r="C31" s="111">
        <f>C146</f>
        <v>1914</v>
      </c>
      <c r="D31" s="111">
        <f>D146</f>
        <v>1256</v>
      </c>
      <c r="E31" s="155" t="s">
        <v>399</v>
      </c>
      <c r="F31" s="111">
        <f>F146</f>
        <v>23</v>
      </c>
      <c r="G31" s="111">
        <f>G146</f>
        <v>6</v>
      </c>
      <c r="H31" s="111">
        <f>H146</f>
        <v>1227</v>
      </c>
      <c r="I31" s="111">
        <f t="shared" ref="I31:N31" si="38">I146</f>
        <v>242</v>
      </c>
      <c r="J31" s="111">
        <f t="shared" si="38"/>
        <v>167</v>
      </c>
      <c r="K31" s="111">
        <f t="shared" si="38"/>
        <v>146</v>
      </c>
      <c r="L31" s="111">
        <f t="shared" si="38"/>
        <v>207</v>
      </c>
      <c r="M31" s="111">
        <f t="shared" si="38"/>
        <v>54</v>
      </c>
      <c r="N31" s="111">
        <f t="shared" si="38"/>
        <v>93</v>
      </c>
      <c r="O31" s="111">
        <f t="shared" ref="O31:Y31" si="39">O146</f>
        <v>17</v>
      </c>
      <c r="P31" s="111">
        <f t="shared" si="39"/>
        <v>25</v>
      </c>
      <c r="Q31" s="111">
        <f t="shared" si="39"/>
        <v>11</v>
      </c>
      <c r="R31" s="111">
        <f t="shared" si="39"/>
        <v>23</v>
      </c>
      <c r="S31" s="111">
        <f t="shared" si="39"/>
        <v>6</v>
      </c>
      <c r="T31" s="111">
        <f t="shared" si="39"/>
        <v>7</v>
      </c>
      <c r="U31" s="111">
        <f t="shared" si="39"/>
        <v>2</v>
      </c>
      <c r="V31" s="111">
        <f t="shared" si="39"/>
        <v>0</v>
      </c>
      <c r="W31" s="111">
        <f t="shared" si="39"/>
        <v>2</v>
      </c>
      <c r="X31" s="111">
        <f t="shared" si="39"/>
        <v>1</v>
      </c>
      <c r="Y31" s="111">
        <f t="shared" si="39"/>
        <v>224</v>
      </c>
    </row>
    <row r="32" spans="1:25" s="112" customFormat="1" ht="12" customHeight="1" x14ac:dyDescent="0.2">
      <c r="A32" s="262" t="s">
        <v>46</v>
      </c>
      <c r="B32" s="262"/>
      <c r="C32" s="111">
        <f>C141</f>
        <v>573</v>
      </c>
      <c r="D32" s="111">
        <f>D141</f>
        <v>372</v>
      </c>
      <c r="E32" s="155" t="s">
        <v>399</v>
      </c>
      <c r="F32" s="111">
        <f>F141</f>
        <v>9</v>
      </c>
      <c r="G32" s="111">
        <f>G141</f>
        <v>4</v>
      </c>
      <c r="H32" s="111">
        <f>H141</f>
        <v>359</v>
      </c>
      <c r="I32" s="111">
        <f t="shared" ref="I32:N32" si="40">I141</f>
        <v>87</v>
      </c>
      <c r="J32" s="111">
        <f t="shared" si="40"/>
        <v>58</v>
      </c>
      <c r="K32" s="111">
        <f t="shared" si="40"/>
        <v>24</v>
      </c>
      <c r="L32" s="111">
        <f t="shared" si="40"/>
        <v>38</v>
      </c>
      <c r="M32" s="111">
        <f t="shared" si="40"/>
        <v>8</v>
      </c>
      <c r="N32" s="111">
        <f t="shared" si="40"/>
        <v>37</v>
      </c>
      <c r="O32" s="111">
        <f t="shared" ref="O32:Y32" si="41">O141</f>
        <v>11</v>
      </c>
      <c r="P32" s="111">
        <f t="shared" si="41"/>
        <v>6</v>
      </c>
      <c r="Q32" s="111">
        <f t="shared" si="41"/>
        <v>3</v>
      </c>
      <c r="R32" s="111">
        <f t="shared" si="41"/>
        <v>0</v>
      </c>
      <c r="S32" s="111">
        <f t="shared" si="41"/>
        <v>8</v>
      </c>
      <c r="T32" s="111">
        <f t="shared" si="41"/>
        <v>0</v>
      </c>
      <c r="U32" s="111">
        <f t="shared" si="41"/>
        <v>0</v>
      </c>
      <c r="V32" s="111">
        <f t="shared" si="41"/>
        <v>0</v>
      </c>
      <c r="W32" s="111">
        <f t="shared" si="41"/>
        <v>0</v>
      </c>
      <c r="X32" s="111">
        <f t="shared" si="41"/>
        <v>0</v>
      </c>
      <c r="Y32" s="111">
        <f t="shared" si="41"/>
        <v>79</v>
      </c>
    </row>
    <row r="33" spans="1:25" s="112" customFormat="1" ht="12" customHeight="1" x14ac:dyDescent="0.2">
      <c r="A33" s="262" t="s">
        <v>375</v>
      </c>
      <c r="B33" s="262"/>
      <c r="C33" s="111">
        <f>C34+C35+C36</f>
        <v>4518</v>
      </c>
      <c r="D33" s="111">
        <f>D34+D35+D36</f>
        <v>3027</v>
      </c>
      <c r="E33" s="155" t="s">
        <v>399</v>
      </c>
      <c r="F33" s="111">
        <f>F34+F35+F36</f>
        <v>77</v>
      </c>
      <c r="G33" s="111">
        <f>G34+G35+G36</f>
        <v>15</v>
      </c>
      <c r="H33" s="111">
        <f>H34+H35+H36</f>
        <v>2935</v>
      </c>
      <c r="I33" s="111">
        <f t="shared" ref="I33:N33" si="42">I34+I35+I36</f>
        <v>570</v>
      </c>
      <c r="J33" s="111">
        <f t="shared" si="42"/>
        <v>388</v>
      </c>
      <c r="K33" s="111">
        <f t="shared" si="42"/>
        <v>552</v>
      </c>
      <c r="L33" s="111">
        <f t="shared" si="42"/>
        <v>275</v>
      </c>
      <c r="M33" s="111">
        <f t="shared" si="42"/>
        <v>109</v>
      </c>
      <c r="N33" s="111">
        <f t="shared" si="42"/>
        <v>144</v>
      </c>
      <c r="O33" s="111">
        <f t="shared" ref="O33:Y33" si="43">O34+O35+O36</f>
        <v>42</v>
      </c>
      <c r="P33" s="111">
        <f t="shared" si="43"/>
        <v>21</v>
      </c>
      <c r="Q33" s="111">
        <f t="shared" si="43"/>
        <v>28</v>
      </c>
      <c r="R33" s="111">
        <f t="shared" si="43"/>
        <v>24</v>
      </c>
      <c r="S33" s="111">
        <f t="shared" si="43"/>
        <v>56</v>
      </c>
      <c r="T33" s="111">
        <f t="shared" si="43"/>
        <v>16</v>
      </c>
      <c r="U33" s="111">
        <f t="shared" si="43"/>
        <v>11</v>
      </c>
      <c r="V33" s="111">
        <f t="shared" si="43"/>
        <v>7</v>
      </c>
      <c r="W33" s="111">
        <f t="shared" si="43"/>
        <v>3</v>
      </c>
      <c r="X33" s="111">
        <f t="shared" si="43"/>
        <v>7</v>
      </c>
      <c r="Y33" s="111">
        <f t="shared" si="43"/>
        <v>682</v>
      </c>
    </row>
    <row r="34" spans="1:25" s="112" customFormat="1" ht="12" customHeight="1" x14ac:dyDescent="0.2">
      <c r="A34" s="119"/>
      <c r="B34" s="114" t="s">
        <v>48</v>
      </c>
      <c r="C34" s="111">
        <f>C155</f>
        <v>433</v>
      </c>
      <c r="D34" s="111">
        <f>D155</f>
        <v>304</v>
      </c>
      <c r="E34" s="155" t="s">
        <v>399</v>
      </c>
      <c r="F34" s="111">
        <f>F155</f>
        <v>15</v>
      </c>
      <c r="G34" s="111">
        <f>G155</f>
        <v>2</v>
      </c>
      <c r="H34" s="111">
        <f>H155</f>
        <v>287</v>
      </c>
      <c r="I34" s="111">
        <f t="shared" ref="I34:N34" si="44">I155</f>
        <v>39</v>
      </c>
      <c r="J34" s="111">
        <f t="shared" si="44"/>
        <v>44</v>
      </c>
      <c r="K34" s="111">
        <f t="shared" si="44"/>
        <v>69</v>
      </c>
      <c r="L34" s="111">
        <f t="shared" si="44"/>
        <v>23</v>
      </c>
      <c r="M34" s="111">
        <f t="shared" si="44"/>
        <v>19</v>
      </c>
      <c r="N34" s="111">
        <f t="shared" si="44"/>
        <v>8</v>
      </c>
      <c r="O34" s="111">
        <f t="shared" ref="O34:Y34" si="45">O155</f>
        <v>0</v>
      </c>
      <c r="P34" s="111">
        <f t="shared" si="45"/>
        <v>5</v>
      </c>
      <c r="Q34" s="111">
        <f t="shared" si="45"/>
        <v>0</v>
      </c>
      <c r="R34" s="111">
        <f t="shared" si="45"/>
        <v>1</v>
      </c>
      <c r="S34" s="111">
        <f t="shared" si="45"/>
        <v>7</v>
      </c>
      <c r="T34" s="111">
        <f t="shared" si="45"/>
        <v>0</v>
      </c>
      <c r="U34" s="111">
        <f t="shared" si="45"/>
        <v>0</v>
      </c>
      <c r="V34" s="111">
        <f t="shared" si="45"/>
        <v>0</v>
      </c>
      <c r="W34" s="111">
        <f t="shared" si="45"/>
        <v>0</v>
      </c>
      <c r="X34" s="111">
        <f t="shared" si="45"/>
        <v>1</v>
      </c>
      <c r="Y34" s="111">
        <f t="shared" si="45"/>
        <v>71</v>
      </c>
    </row>
    <row r="35" spans="1:25" s="112" customFormat="1" ht="12" customHeight="1" x14ac:dyDescent="0.2">
      <c r="A35" s="113"/>
      <c r="B35" s="114" t="s">
        <v>49</v>
      </c>
      <c r="C35" s="111">
        <f>C151+C152+C153+C156</f>
        <v>197</v>
      </c>
      <c r="D35" s="111">
        <f>D151+D152+D153+D156</f>
        <v>115</v>
      </c>
      <c r="E35" s="155" t="s">
        <v>399</v>
      </c>
      <c r="F35" s="111">
        <f>F151+F152+F153+F156</f>
        <v>3</v>
      </c>
      <c r="G35" s="111">
        <f>G151+G152+G153+G156</f>
        <v>2</v>
      </c>
      <c r="H35" s="111">
        <f>H151+H152+H153+H156</f>
        <v>110</v>
      </c>
      <c r="I35" s="111">
        <f t="shared" ref="I35:N35" si="46">I151+I152+I153+I156</f>
        <v>31</v>
      </c>
      <c r="J35" s="111">
        <f t="shared" si="46"/>
        <v>8</v>
      </c>
      <c r="K35" s="111">
        <f t="shared" si="46"/>
        <v>13</v>
      </c>
      <c r="L35" s="111">
        <f t="shared" si="46"/>
        <v>8</v>
      </c>
      <c r="M35" s="111">
        <f t="shared" si="46"/>
        <v>1</v>
      </c>
      <c r="N35" s="111">
        <f t="shared" si="46"/>
        <v>6</v>
      </c>
      <c r="O35" s="111">
        <f t="shared" ref="O35:Y35" si="47">O151+O152+O153+O156</f>
        <v>6</v>
      </c>
      <c r="P35" s="111">
        <f t="shared" si="47"/>
        <v>0</v>
      </c>
      <c r="Q35" s="111">
        <f t="shared" si="47"/>
        <v>5</v>
      </c>
      <c r="R35" s="111">
        <f t="shared" si="47"/>
        <v>3</v>
      </c>
      <c r="S35" s="111">
        <f t="shared" si="47"/>
        <v>5</v>
      </c>
      <c r="T35" s="111">
        <f t="shared" si="47"/>
        <v>0</v>
      </c>
      <c r="U35" s="111">
        <f t="shared" si="47"/>
        <v>3</v>
      </c>
      <c r="V35" s="111">
        <f t="shared" si="47"/>
        <v>0</v>
      </c>
      <c r="W35" s="111">
        <f t="shared" si="47"/>
        <v>0</v>
      </c>
      <c r="X35" s="111">
        <f t="shared" si="47"/>
        <v>0</v>
      </c>
      <c r="Y35" s="111">
        <f t="shared" si="47"/>
        <v>21</v>
      </c>
    </row>
    <row r="36" spans="1:25" s="112" customFormat="1" ht="12" customHeight="1" x14ac:dyDescent="0.2">
      <c r="A36" s="113"/>
      <c r="B36" s="120" t="s">
        <v>376</v>
      </c>
      <c r="C36" s="118">
        <f>C150+C154+C157</f>
        <v>3888</v>
      </c>
      <c r="D36" s="118">
        <f>D150+D154+D157</f>
        <v>2608</v>
      </c>
      <c r="E36" s="156" t="s">
        <v>399</v>
      </c>
      <c r="F36" s="118">
        <f>F150+F154+F157</f>
        <v>59</v>
      </c>
      <c r="G36" s="118">
        <f>G150+G154+G157</f>
        <v>11</v>
      </c>
      <c r="H36" s="118">
        <f>H150+H154+H157</f>
        <v>2538</v>
      </c>
      <c r="I36" s="118">
        <f t="shared" ref="I36:N36" si="48">I150+I154+I157</f>
        <v>500</v>
      </c>
      <c r="J36" s="118">
        <f t="shared" si="48"/>
        <v>336</v>
      </c>
      <c r="K36" s="118">
        <f t="shared" si="48"/>
        <v>470</v>
      </c>
      <c r="L36" s="118">
        <f t="shared" si="48"/>
        <v>244</v>
      </c>
      <c r="M36" s="118">
        <f t="shared" si="48"/>
        <v>89</v>
      </c>
      <c r="N36" s="118">
        <f t="shared" si="48"/>
        <v>130</v>
      </c>
      <c r="O36" s="118">
        <f t="shared" ref="O36:Y36" si="49">O150+O154+O157</f>
        <v>36</v>
      </c>
      <c r="P36" s="118">
        <f t="shared" si="49"/>
        <v>16</v>
      </c>
      <c r="Q36" s="118">
        <f t="shared" si="49"/>
        <v>23</v>
      </c>
      <c r="R36" s="118">
        <f t="shared" si="49"/>
        <v>20</v>
      </c>
      <c r="S36" s="118">
        <f t="shared" si="49"/>
        <v>44</v>
      </c>
      <c r="T36" s="118">
        <f t="shared" si="49"/>
        <v>16</v>
      </c>
      <c r="U36" s="118">
        <f t="shared" si="49"/>
        <v>8</v>
      </c>
      <c r="V36" s="118">
        <f t="shared" si="49"/>
        <v>7</v>
      </c>
      <c r="W36" s="118">
        <f t="shared" si="49"/>
        <v>3</v>
      </c>
      <c r="X36" s="118">
        <f t="shared" si="49"/>
        <v>6</v>
      </c>
      <c r="Y36" s="118">
        <f t="shared" si="49"/>
        <v>590</v>
      </c>
    </row>
    <row r="37" spans="1:25" s="112" customFormat="1" ht="12" customHeight="1" x14ac:dyDescent="0.2">
      <c r="A37" s="116"/>
      <c r="B37" s="116"/>
      <c r="C37" s="116"/>
      <c r="D37" s="116"/>
      <c r="E37" s="15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25" s="110" customFormat="1" ht="12" customHeight="1" x14ac:dyDescent="0.2">
      <c r="A38" s="261" t="s">
        <v>51</v>
      </c>
      <c r="B38" s="261"/>
      <c r="C38" s="109">
        <f>C39+C40</f>
        <v>33935</v>
      </c>
      <c r="D38" s="109">
        <f>D39+D40</f>
        <v>21235</v>
      </c>
      <c r="E38" s="154" t="s">
        <v>399</v>
      </c>
      <c r="F38" s="109">
        <f>F39+F40</f>
        <v>552</v>
      </c>
      <c r="G38" s="109">
        <f>G39+G40</f>
        <v>156</v>
      </c>
      <c r="H38" s="109">
        <f>H39+H40</f>
        <v>20527</v>
      </c>
      <c r="I38" s="109">
        <f t="shared" ref="I38:N38" si="50">I39+I40</f>
        <v>4802</v>
      </c>
      <c r="J38" s="109">
        <f t="shared" si="50"/>
        <v>2590</v>
      </c>
      <c r="K38" s="109">
        <f t="shared" si="50"/>
        <v>2651</v>
      </c>
      <c r="L38" s="109">
        <f t="shared" si="50"/>
        <v>2695</v>
      </c>
      <c r="M38" s="109">
        <f t="shared" si="50"/>
        <v>793</v>
      </c>
      <c r="N38" s="109">
        <f t="shared" si="50"/>
        <v>945</v>
      </c>
      <c r="O38" s="109">
        <f t="shared" ref="O38:Y38" si="51">O39+O40</f>
        <v>575</v>
      </c>
      <c r="P38" s="109">
        <f t="shared" si="51"/>
        <v>254</v>
      </c>
      <c r="Q38" s="109">
        <f t="shared" si="51"/>
        <v>195</v>
      </c>
      <c r="R38" s="109">
        <f t="shared" si="51"/>
        <v>143</v>
      </c>
      <c r="S38" s="109">
        <f t="shared" si="51"/>
        <v>115</v>
      </c>
      <c r="T38" s="109">
        <f t="shared" si="51"/>
        <v>59</v>
      </c>
      <c r="U38" s="109">
        <f t="shared" si="51"/>
        <v>70</v>
      </c>
      <c r="V38" s="109">
        <f t="shared" si="51"/>
        <v>30</v>
      </c>
      <c r="W38" s="109">
        <f t="shared" si="51"/>
        <v>14</v>
      </c>
      <c r="X38" s="109">
        <f t="shared" si="51"/>
        <v>13</v>
      </c>
      <c r="Y38" s="109">
        <f t="shared" si="51"/>
        <v>4583</v>
      </c>
    </row>
    <row r="39" spans="1:25" s="112" customFormat="1" ht="12" customHeight="1" x14ac:dyDescent="0.2">
      <c r="A39" s="262" t="s">
        <v>52</v>
      </c>
      <c r="B39" s="262"/>
      <c r="C39" s="111">
        <f>C160+C161+C164</f>
        <v>30975</v>
      </c>
      <c r="D39" s="111">
        <f>D160+D161+D164</f>
        <v>19400</v>
      </c>
      <c r="E39" s="155" t="s">
        <v>399</v>
      </c>
      <c r="F39" s="111">
        <f>F160+F161+F164</f>
        <v>499</v>
      </c>
      <c r="G39" s="111">
        <f>G160+G161+G164</f>
        <v>130</v>
      </c>
      <c r="H39" s="111">
        <f>H160+H161+H164</f>
        <v>18771</v>
      </c>
      <c r="I39" s="111">
        <f t="shared" ref="I39:N39" si="52">I160+I161+I164</f>
        <v>4323</v>
      </c>
      <c r="J39" s="111">
        <f t="shared" si="52"/>
        <v>2350</v>
      </c>
      <c r="K39" s="111">
        <f t="shared" si="52"/>
        <v>2368</v>
      </c>
      <c r="L39" s="111">
        <f t="shared" si="52"/>
        <v>2572</v>
      </c>
      <c r="M39" s="111">
        <f t="shared" si="52"/>
        <v>731</v>
      </c>
      <c r="N39" s="111">
        <f t="shared" si="52"/>
        <v>902</v>
      </c>
      <c r="O39" s="111">
        <f t="shared" ref="O39:Y39" si="53">O160+O161+O164</f>
        <v>550</v>
      </c>
      <c r="P39" s="111">
        <f t="shared" si="53"/>
        <v>231</v>
      </c>
      <c r="Q39" s="111">
        <f t="shared" si="53"/>
        <v>186</v>
      </c>
      <c r="R39" s="111">
        <f t="shared" si="53"/>
        <v>140</v>
      </c>
      <c r="S39" s="111">
        <f t="shared" si="53"/>
        <v>102</v>
      </c>
      <c r="T39" s="111">
        <f t="shared" si="53"/>
        <v>54</v>
      </c>
      <c r="U39" s="111">
        <f t="shared" si="53"/>
        <v>64</v>
      </c>
      <c r="V39" s="111">
        <f t="shared" si="53"/>
        <v>25</v>
      </c>
      <c r="W39" s="111">
        <f t="shared" si="53"/>
        <v>14</v>
      </c>
      <c r="X39" s="111">
        <f t="shared" si="53"/>
        <v>12</v>
      </c>
      <c r="Y39" s="111">
        <f t="shared" si="53"/>
        <v>4147</v>
      </c>
    </row>
    <row r="40" spans="1:25" s="112" customFormat="1" ht="12" customHeight="1" x14ac:dyDescent="0.2">
      <c r="A40" s="263" t="s">
        <v>53</v>
      </c>
      <c r="B40" s="263"/>
      <c r="C40" s="118">
        <f>+C162+C165</f>
        <v>2960</v>
      </c>
      <c r="D40" s="118">
        <f>+D162+D165</f>
        <v>1835</v>
      </c>
      <c r="E40" s="156" t="s">
        <v>399</v>
      </c>
      <c r="F40" s="118">
        <f>+F162+F165</f>
        <v>53</v>
      </c>
      <c r="G40" s="118">
        <f>+G162+G165</f>
        <v>26</v>
      </c>
      <c r="H40" s="118">
        <f>+H162+H165</f>
        <v>1756</v>
      </c>
      <c r="I40" s="118">
        <f t="shared" ref="I40:N40" si="54">+I162+I165</f>
        <v>479</v>
      </c>
      <c r="J40" s="118">
        <f t="shared" si="54"/>
        <v>240</v>
      </c>
      <c r="K40" s="118">
        <f t="shared" si="54"/>
        <v>283</v>
      </c>
      <c r="L40" s="118">
        <f t="shared" si="54"/>
        <v>123</v>
      </c>
      <c r="M40" s="118">
        <f t="shared" si="54"/>
        <v>62</v>
      </c>
      <c r="N40" s="118">
        <f t="shared" si="54"/>
        <v>43</v>
      </c>
      <c r="O40" s="118">
        <f t="shared" ref="O40:Y40" si="55">+O162+O165</f>
        <v>25</v>
      </c>
      <c r="P40" s="118">
        <f t="shared" si="55"/>
        <v>23</v>
      </c>
      <c r="Q40" s="118">
        <f t="shared" si="55"/>
        <v>9</v>
      </c>
      <c r="R40" s="118">
        <f t="shared" si="55"/>
        <v>3</v>
      </c>
      <c r="S40" s="118">
        <f t="shared" si="55"/>
        <v>13</v>
      </c>
      <c r="T40" s="118">
        <f t="shared" si="55"/>
        <v>5</v>
      </c>
      <c r="U40" s="118">
        <f t="shared" si="55"/>
        <v>6</v>
      </c>
      <c r="V40" s="118">
        <f t="shared" si="55"/>
        <v>5</v>
      </c>
      <c r="W40" s="118">
        <f t="shared" si="55"/>
        <v>0</v>
      </c>
      <c r="X40" s="118">
        <f t="shared" si="55"/>
        <v>1</v>
      </c>
      <c r="Y40" s="118">
        <f t="shared" si="55"/>
        <v>436</v>
      </c>
    </row>
    <row r="41" spans="1:25" s="112" customFormat="1" ht="12" customHeight="1" x14ac:dyDescent="0.2">
      <c r="A41" s="116"/>
      <c r="B41" s="116"/>
      <c r="C41" s="116"/>
      <c r="D41" s="116"/>
      <c r="E41" s="157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</row>
    <row r="42" spans="1:25" s="110" customFormat="1" ht="12" customHeight="1" x14ac:dyDescent="0.2">
      <c r="A42" s="261" t="s">
        <v>54</v>
      </c>
      <c r="B42" s="261"/>
      <c r="C42" s="109">
        <f>C43+C44+C47</f>
        <v>88193</v>
      </c>
      <c r="D42" s="109">
        <f>D43+D44+D47</f>
        <v>50471</v>
      </c>
      <c r="E42" s="154" t="s">
        <v>399</v>
      </c>
      <c r="F42" s="109">
        <f>F43+F44+F47</f>
        <v>1187</v>
      </c>
      <c r="G42" s="109">
        <f>G43+G44+G47</f>
        <v>427</v>
      </c>
      <c r="H42" s="109">
        <f>H43+H44+H47</f>
        <v>48857</v>
      </c>
      <c r="I42" s="109">
        <f t="shared" ref="I42:N42" si="56">I43+I44+I47</f>
        <v>9892</v>
      </c>
      <c r="J42" s="109">
        <f t="shared" si="56"/>
        <v>9041</v>
      </c>
      <c r="K42" s="109">
        <f t="shared" si="56"/>
        <v>6194</v>
      </c>
      <c r="L42" s="109">
        <f t="shared" si="56"/>
        <v>5508</v>
      </c>
      <c r="M42" s="109">
        <f t="shared" si="56"/>
        <v>3104</v>
      </c>
      <c r="N42" s="109">
        <f t="shared" si="56"/>
        <v>2722</v>
      </c>
      <c r="O42" s="109">
        <f t="shared" ref="O42:Y42" si="57">O43+O44+O47</f>
        <v>807</v>
      </c>
      <c r="P42" s="109">
        <f t="shared" si="57"/>
        <v>804</v>
      </c>
      <c r="Q42" s="109">
        <f t="shared" si="57"/>
        <v>429</v>
      </c>
      <c r="R42" s="109">
        <f t="shared" si="57"/>
        <v>484</v>
      </c>
      <c r="S42" s="109">
        <f t="shared" si="57"/>
        <v>192</v>
      </c>
      <c r="T42" s="109">
        <f t="shared" si="57"/>
        <v>272</v>
      </c>
      <c r="U42" s="109">
        <f t="shared" si="57"/>
        <v>267</v>
      </c>
      <c r="V42" s="109">
        <f t="shared" si="57"/>
        <v>69</v>
      </c>
      <c r="W42" s="109">
        <f t="shared" si="57"/>
        <v>18</v>
      </c>
      <c r="X42" s="109">
        <f t="shared" si="57"/>
        <v>38</v>
      </c>
      <c r="Y42" s="109">
        <f t="shared" si="57"/>
        <v>9016</v>
      </c>
    </row>
    <row r="43" spans="1:25" s="112" customFormat="1" ht="12" customHeight="1" x14ac:dyDescent="0.2">
      <c r="A43" s="262" t="s">
        <v>55</v>
      </c>
      <c r="B43" s="262"/>
      <c r="C43" s="111">
        <f>C82+C83+C86+C87+C89+C91+C93+C94+C98+C100+C105+C106+C110+C113+C116+C118+C121+C122</f>
        <v>55692</v>
      </c>
      <c r="D43" s="111">
        <f>D82+D83+D86+D87+D89+D91+D93+D94+D98+D100+D105+D106+D110+D113+D116+D118+D121+D122</f>
        <v>30998</v>
      </c>
      <c r="E43" s="155" t="s">
        <v>399</v>
      </c>
      <c r="F43" s="111">
        <f>F82+F83+F86+F87+F89+F91+F93+F94+F98+F100+F105+F106+F110+F113+F116+F118+F121+F122</f>
        <v>680</v>
      </c>
      <c r="G43" s="111">
        <f>G82+G83+G86+G87+G89+G91+G93+G94+G98+G100+G105+G106+G110+G113+G116+G118+G121+G122</f>
        <v>307</v>
      </c>
      <c r="H43" s="111">
        <f>H82+H83+H86+H87+H89+H91+H93+H94+H98+H100+H105+H106+H110+H113+H116+H118+H121+H122</f>
        <v>30011</v>
      </c>
      <c r="I43" s="111">
        <f t="shared" ref="I43:N43" si="58">I82+I83+I86+I87+I89+I91+I93+I94+I98+I100+I105+I106+I110+I113+I116+I118+I121+I122</f>
        <v>6488</v>
      </c>
      <c r="J43" s="111">
        <f t="shared" si="58"/>
        <v>5393</v>
      </c>
      <c r="K43" s="111">
        <f t="shared" si="58"/>
        <v>3756</v>
      </c>
      <c r="L43" s="111">
        <f t="shared" si="58"/>
        <v>3460</v>
      </c>
      <c r="M43" s="111">
        <f t="shared" si="58"/>
        <v>1873</v>
      </c>
      <c r="N43" s="111">
        <f t="shared" si="58"/>
        <v>1654</v>
      </c>
      <c r="O43" s="111">
        <f t="shared" ref="O43:Y43" si="59">O82+O83+O86+O87+O89+O91+O93+O94+O98+O100+O105+O106+O110+O113+O116+O118+O121+O122</f>
        <v>474</v>
      </c>
      <c r="P43" s="111">
        <f t="shared" si="59"/>
        <v>515</v>
      </c>
      <c r="Q43" s="111">
        <f t="shared" si="59"/>
        <v>242</v>
      </c>
      <c r="R43" s="111">
        <f t="shared" si="59"/>
        <v>309</v>
      </c>
      <c r="S43" s="111">
        <f t="shared" si="59"/>
        <v>118</v>
      </c>
      <c r="T43" s="111">
        <f t="shared" si="59"/>
        <v>157</v>
      </c>
      <c r="U43" s="111">
        <f t="shared" si="59"/>
        <v>134</v>
      </c>
      <c r="V43" s="111">
        <f t="shared" si="59"/>
        <v>39</v>
      </c>
      <c r="W43" s="111">
        <f t="shared" si="59"/>
        <v>5</v>
      </c>
      <c r="X43" s="111">
        <f t="shared" si="59"/>
        <v>21</v>
      </c>
      <c r="Y43" s="111">
        <f t="shared" si="59"/>
        <v>5373</v>
      </c>
    </row>
    <row r="44" spans="1:25" s="112" customFormat="1" ht="12" customHeight="1" x14ac:dyDescent="0.2">
      <c r="A44" s="265" t="s">
        <v>56</v>
      </c>
      <c r="B44" s="265"/>
      <c r="C44" s="111">
        <f>C45+C46</f>
        <v>16347</v>
      </c>
      <c r="D44" s="111">
        <f>D45+D46</f>
        <v>10229</v>
      </c>
      <c r="E44" s="155" t="s">
        <v>399</v>
      </c>
      <c r="F44" s="111">
        <f>F45+F46</f>
        <v>245</v>
      </c>
      <c r="G44" s="111">
        <f>G45+G46</f>
        <v>69</v>
      </c>
      <c r="H44" s="111">
        <f>H45+H46</f>
        <v>9915</v>
      </c>
      <c r="I44" s="111">
        <f t="shared" ref="I44:N44" si="60">I45+I46</f>
        <v>1851</v>
      </c>
      <c r="J44" s="111">
        <f t="shared" si="60"/>
        <v>2012</v>
      </c>
      <c r="K44" s="111">
        <f t="shared" si="60"/>
        <v>1276</v>
      </c>
      <c r="L44" s="111">
        <f t="shared" si="60"/>
        <v>1093</v>
      </c>
      <c r="M44" s="111">
        <f t="shared" si="60"/>
        <v>504</v>
      </c>
      <c r="N44" s="111">
        <f t="shared" si="60"/>
        <v>517</v>
      </c>
      <c r="O44" s="111">
        <f t="shared" ref="O44:Y44" si="61">O45+O46</f>
        <v>193</v>
      </c>
      <c r="P44" s="111">
        <f t="shared" si="61"/>
        <v>141</v>
      </c>
      <c r="Q44" s="111">
        <f t="shared" si="61"/>
        <v>119</v>
      </c>
      <c r="R44" s="111">
        <f t="shared" si="61"/>
        <v>70</v>
      </c>
      <c r="S44" s="111">
        <f t="shared" si="61"/>
        <v>42</v>
      </c>
      <c r="T44" s="111">
        <f t="shared" si="61"/>
        <v>73</v>
      </c>
      <c r="U44" s="111">
        <f t="shared" si="61"/>
        <v>61</v>
      </c>
      <c r="V44" s="111">
        <f t="shared" si="61"/>
        <v>16</v>
      </c>
      <c r="W44" s="111">
        <f t="shared" si="61"/>
        <v>7</v>
      </c>
      <c r="X44" s="111">
        <f t="shared" si="61"/>
        <v>12</v>
      </c>
      <c r="Y44" s="111">
        <f t="shared" si="61"/>
        <v>1928</v>
      </c>
    </row>
    <row r="45" spans="1:25" s="112" customFormat="1" ht="12" customHeight="1" x14ac:dyDescent="0.2">
      <c r="A45" s="120"/>
      <c r="B45" s="114" t="s">
        <v>57</v>
      </c>
      <c r="C45" s="111">
        <f>C76+C103+C92+C163+C96+C101+C119</f>
        <v>8941</v>
      </c>
      <c r="D45" s="111">
        <f>D76+D103+D92+D163+D96+D101+D119</f>
        <v>5748</v>
      </c>
      <c r="E45" s="155" t="s">
        <v>399</v>
      </c>
      <c r="F45" s="111">
        <f>F76+F103+F92+F163+F96+F101+F119</f>
        <v>148</v>
      </c>
      <c r="G45" s="111">
        <f>G76+G103+G92+G163+G96+G101+G119</f>
        <v>33</v>
      </c>
      <c r="H45" s="111">
        <f>H76+H103+H92+H163+H96+H101+H119</f>
        <v>5567</v>
      </c>
      <c r="I45" s="111">
        <f t="shared" ref="I45:N45" si="62">I76+I103+I92+I163+I96+I101+I119</f>
        <v>1136</v>
      </c>
      <c r="J45" s="111">
        <f t="shared" si="62"/>
        <v>1199</v>
      </c>
      <c r="K45" s="111">
        <f t="shared" si="62"/>
        <v>819</v>
      </c>
      <c r="L45" s="111">
        <f t="shared" si="62"/>
        <v>474</v>
      </c>
      <c r="M45" s="111">
        <f t="shared" si="62"/>
        <v>297</v>
      </c>
      <c r="N45" s="111">
        <f t="shared" si="62"/>
        <v>178</v>
      </c>
      <c r="O45" s="111">
        <f t="shared" ref="O45:Y45" si="63">O76+O103+O92+O163+O96+O101+O119</f>
        <v>91</v>
      </c>
      <c r="P45" s="111">
        <f t="shared" si="63"/>
        <v>73</v>
      </c>
      <c r="Q45" s="111">
        <f t="shared" si="63"/>
        <v>29</v>
      </c>
      <c r="R45" s="111">
        <f t="shared" si="63"/>
        <v>29</v>
      </c>
      <c r="S45" s="111">
        <f t="shared" si="63"/>
        <v>24</v>
      </c>
      <c r="T45" s="111">
        <f t="shared" si="63"/>
        <v>49</v>
      </c>
      <c r="U45" s="111">
        <f t="shared" si="63"/>
        <v>45</v>
      </c>
      <c r="V45" s="111">
        <f t="shared" si="63"/>
        <v>8</v>
      </c>
      <c r="W45" s="111">
        <f t="shared" si="63"/>
        <v>5</v>
      </c>
      <c r="X45" s="111">
        <f t="shared" si="63"/>
        <v>3</v>
      </c>
      <c r="Y45" s="111">
        <f t="shared" si="63"/>
        <v>1108</v>
      </c>
    </row>
    <row r="46" spans="1:25" s="112" customFormat="1" ht="12" customHeight="1" x14ac:dyDescent="0.2">
      <c r="A46" s="120"/>
      <c r="B46" s="114" t="s">
        <v>58</v>
      </c>
      <c r="C46" s="111">
        <f>C84+C109+C111</f>
        <v>7406</v>
      </c>
      <c r="D46" s="111">
        <f>D84+D109+D111</f>
        <v>4481</v>
      </c>
      <c r="E46" s="155" t="s">
        <v>399</v>
      </c>
      <c r="F46" s="111">
        <f>F84+F109+F111</f>
        <v>97</v>
      </c>
      <c r="G46" s="111">
        <f>G84+G109+G111</f>
        <v>36</v>
      </c>
      <c r="H46" s="111">
        <f>H84+H109+H111</f>
        <v>4348</v>
      </c>
      <c r="I46" s="111">
        <f t="shared" ref="I46:N46" si="64">I84+I109+I111</f>
        <v>715</v>
      </c>
      <c r="J46" s="111">
        <f t="shared" si="64"/>
        <v>813</v>
      </c>
      <c r="K46" s="111">
        <f t="shared" si="64"/>
        <v>457</v>
      </c>
      <c r="L46" s="111">
        <f t="shared" si="64"/>
        <v>619</v>
      </c>
      <c r="M46" s="111">
        <f t="shared" si="64"/>
        <v>207</v>
      </c>
      <c r="N46" s="111">
        <f t="shared" si="64"/>
        <v>339</v>
      </c>
      <c r="O46" s="111">
        <f t="shared" ref="O46:Y46" si="65">O84+O109+O111</f>
        <v>102</v>
      </c>
      <c r="P46" s="111">
        <f t="shared" si="65"/>
        <v>68</v>
      </c>
      <c r="Q46" s="111">
        <f t="shared" si="65"/>
        <v>90</v>
      </c>
      <c r="R46" s="111">
        <f t="shared" si="65"/>
        <v>41</v>
      </c>
      <c r="S46" s="111">
        <f t="shared" si="65"/>
        <v>18</v>
      </c>
      <c r="T46" s="111">
        <f t="shared" si="65"/>
        <v>24</v>
      </c>
      <c r="U46" s="111">
        <f t="shared" si="65"/>
        <v>16</v>
      </c>
      <c r="V46" s="111">
        <f t="shared" si="65"/>
        <v>8</v>
      </c>
      <c r="W46" s="111">
        <f t="shared" si="65"/>
        <v>2</v>
      </c>
      <c r="X46" s="111">
        <f t="shared" si="65"/>
        <v>9</v>
      </c>
      <c r="Y46" s="111">
        <f t="shared" si="65"/>
        <v>820</v>
      </c>
    </row>
    <row r="47" spans="1:25" s="112" customFormat="1" ht="12" customHeight="1" x14ac:dyDescent="0.2">
      <c r="A47" s="262" t="s">
        <v>60</v>
      </c>
      <c r="B47" s="262"/>
      <c r="C47" s="111">
        <f>C48+C49+C50</f>
        <v>16154</v>
      </c>
      <c r="D47" s="111">
        <f>D48+D49+D50</f>
        <v>9244</v>
      </c>
      <c r="E47" s="155" t="s">
        <v>399</v>
      </c>
      <c r="F47" s="111">
        <f>F48+F49+F50</f>
        <v>262</v>
      </c>
      <c r="G47" s="111">
        <f>G48+G49+G50</f>
        <v>51</v>
      </c>
      <c r="H47" s="111">
        <f>H48+H49+H50</f>
        <v>8931</v>
      </c>
      <c r="I47" s="111">
        <f t="shared" ref="I47:N47" si="66">I48+I49+I50</f>
        <v>1553</v>
      </c>
      <c r="J47" s="111">
        <f t="shared" si="66"/>
        <v>1636</v>
      </c>
      <c r="K47" s="111">
        <f t="shared" si="66"/>
        <v>1162</v>
      </c>
      <c r="L47" s="111">
        <f t="shared" si="66"/>
        <v>955</v>
      </c>
      <c r="M47" s="111">
        <f t="shared" si="66"/>
        <v>727</v>
      </c>
      <c r="N47" s="111">
        <f t="shared" si="66"/>
        <v>551</v>
      </c>
      <c r="O47" s="111">
        <f t="shared" ref="O47:Y47" si="67">O48+O49+O50</f>
        <v>140</v>
      </c>
      <c r="P47" s="111">
        <f t="shared" si="67"/>
        <v>148</v>
      </c>
      <c r="Q47" s="111">
        <f t="shared" si="67"/>
        <v>68</v>
      </c>
      <c r="R47" s="111">
        <f t="shared" si="67"/>
        <v>105</v>
      </c>
      <c r="S47" s="111">
        <f t="shared" si="67"/>
        <v>32</v>
      </c>
      <c r="T47" s="111">
        <f t="shared" si="67"/>
        <v>42</v>
      </c>
      <c r="U47" s="111">
        <f t="shared" si="67"/>
        <v>72</v>
      </c>
      <c r="V47" s="111">
        <f t="shared" si="67"/>
        <v>14</v>
      </c>
      <c r="W47" s="111">
        <f t="shared" si="67"/>
        <v>6</v>
      </c>
      <c r="X47" s="111">
        <f t="shared" si="67"/>
        <v>5</v>
      </c>
      <c r="Y47" s="111">
        <f t="shared" si="67"/>
        <v>1715</v>
      </c>
    </row>
    <row r="48" spans="1:25" s="112" customFormat="1" ht="12" customHeight="1" x14ac:dyDescent="0.2">
      <c r="A48" s="120"/>
      <c r="B48" s="114" t="s">
        <v>61</v>
      </c>
      <c r="C48" s="111">
        <f>+C72+C73+C81+C102</f>
        <v>2146</v>
      </c>
      <c r="D48" s="111">
        <f>+D72+D73+D81+D102</f>
        <v>1325</v>
      </c>
      <c r="E48" s="155" t="s">
        <v>399</v>
      </c>
      <c r="F48" s="111">
        <f>+F72+F73+F81+F102</f>
        <v>33</v>
      </c>
      <c r="G48" s="111">
        <f>+G72+G73+G81+G102</f>
        <v>3</v>
      </c>
      <c r="H48" s="111">
        <f>+H72+H73+H81+H102</f>
        <v>1289</v>
      </c>
      <c r="I48" s="111">
        <f t="shared" ref="I48:N48" si="68">+I72+I73+I81+I102</f>
        <v>247</v>
      </c>
      <c r="J48" s="111">
        <f t="shared" si="68"/>
        <v>188</v>
      </c>
      <c r="K48" s="111">
        <f t="shared" si="68"/>
        <v>127</v>
      </c>
      <c r="L48" s="111">
        <f t="shared" si="68"/>
        <v>169</v>
      </c>
      <c r="M48" s="111">
        <f t="shared" si="68"/>
        <v>107</v>
      </c>
      <c r="N48" s="111">
        <f t="shared" si="68"/>
        <v>119</v>
      </c>
      <c r="O48" s="111">
        <f t="shared" ref="O48:Y48" si="69">+O72+O73+O81+O102</f>
        <v>25</v>
      </c>
      <c r="P48" s="111">
        <f t="shared" si="69"/>
        <v>20</v>
      </c>
      <c r="Q48" s="111">
        <f t="shared" si="69"/>
        <v>17</v>
      </c>
      <c r="R48" s="111">
        <f t="shared" si="69"/>
        <v>16</v>
      </c>
      <c r="S48" s="111">
        <f t="shared" si="69"/>
        <v>11</v>
      </c>
      <c r="T48" s="111">
        <f t="shared" si="69"/>
        <v>6</v>
      </c>
      <c r="U48" s="111">
        <f t="shared" si="69"/>
        <v>5</v>
      </c>
      <c r="V48" s="111">
        <f t="shared" si="69"/>
        <v>0</v>
      </c>
      <c r="W48" s="111">
        <f t="shared" si="69"/>
        <v>2</v>
      </c>
      <c r="X48" s="111">
        <f t="shared" si="69"/>
        <v>3</v>
      </c>
      <c r="Y48" s="111">
        <f t="shared" si="69"/>
        <v>227</v>
      </c>
    </row>
    <row r="49" spans="1:25" s="112" customFormat="1" ht="12" customHeight="1" x14ac:dyDescent="0.2">
      <c r="A49" s="120"/>
      <c r="B49" s="114" t="s">
        <v>62</v>
      </c>
      <c r="C49" s="111">
        <f>C75+C77+C88+C90+C104+C108+C114+C117</f>
        <v>4651</v>
      </c>
      <c r="D49" s="111">
        <f>D75+D77+D88+D90+D104+D108+D114+D117</f>
        <v>2643</v>
      </c>
      <c r="E49" s="155" t="s">
        <v>399</v>
      </c>
      <c r="F49" s="111">
        <f>F75+F77+F88+F90+F104+F108+F114+F117</f>
        <v>83</v>
      </c>
      <c r="G49" s="111">
        <f>G75+G77+G88+G90+G104+G108+G114+G117</f>
        <v>16</v>
      </c>
      <c r="H49" s="111">
        <f>H75+H77+H88+H90+H104+H108+H114+H117</f>
        <v>2544</v>
      </c>
      <c r="I49" s="111">
        <f t="shared" ref="I49:N49" si="70">I75+I77+I88+I90+I104+I108+I114+I117</f>
        <v>371</v>
      </c>
      <c r="J49" s="111">
        <f t="shared" si="70"/>
        <v>438</v>
      </c>
      <c r="K49" s="111">
        <f t="shared" si="70"/>
        <v>327</v>
      </c>
      <c r="L49" s="111">
        <f t="shared" si="70"/>
        <v>302</v>
      </c>
      <c r="M49" s="111">
        <f t="shared" si="70"/>
        <v>243</v>
      </c>
      <c r="N49" s="111">
        <f t="shared" si="70"/>
        <v>187</v>
      </c>
      <c r="O49" s="111">
        <f t="shared" ref="O49:Y49" si="71">O75+O77+O88+O90+O104+O108+O114+O117</f>
        <v>35</v>
      </c>
      <c r="P49" s="111">
        <f t="shared" si="71"/>
        <v>54</v>
      </c>
      <c r="Q49" s="111">
        <f t="shared" si="71"/>
        <v>27</v>
      </c>
      <c r="R49" s="111">
        <f t="shared" si="71"/>
        <v>30</v>
      </c>
      <c r="S49" s="111">
        <f t="shared" si="71"/>
        <v>6</v>
      </c>
      <c r="T49" s="111">
        <f t="shared" si="71"/>
        <v>6</v>
      </c>
      <c r="U49" s="111">
        <f t="shared" si="71"/>
        <v>24</v>
      </c>
      <c r="V49" s="111">
        <f t="shared" si="71"/>
        <v>4</v>
      </c>
      <c r="W49" s="111">
        <f t="shared" si="71"/>
        <v>2</v>
      </c>
      <c r="X49" s="111">
        <f t="shared" si="71"/>
        <v>0</v>
      </c>
      <c r="Y49" s="111">
        <f t="shared" si="71"/>
        <v>488</v>
      </c>
    </row>
    <row r="50" spans="1:25" s="112" customFormat="1" ht="12" customHeight="1" x14ac:dyDescent="0.2">
      <c r="A50" s="120"/>
      <c r="B50" s="120" t="s">
        <v>63</v>
      </c>
      <c r="C50" s="118">
        <f>C71+C78+C85+C95+C107+C112+C120</f>
        <v>9357</v>
      </c>
      <c r="D50" s="118">
        <f>D71+D78+D85+D95+D107+D112+D120</f>
        <v>5276</v>
      </c>
      <c r="E50" s="156" t="s">
        <v>399</v>
      </c>
      <c r="F50" s="118">
        <f>F71+F78+F85+F95+F107+F112+F120</f>
        <v>146</v>
      </c>
      <c r="G50" s="118">
        <f>G71+G78+G85+G95+G107+G112+G120</f>
        <v>32</v>
      </c>
      <c r="H50" s="118">
        <f>H71+H78+H85+H95+H107+H112+H120</f>
        <v>5098</v>
      </c>
      <c r="I50" s="118">
        <f t="shared" ref="I50:N50" si="72">I71+I78+I85+I95+I107+I112+I120</f>
        <v>935</v>
      </c>
      <c r="J50" s="118">
        <f t="shared" si="72"/>
        <v>1010</v>
      </c>
      <c r="K50" s="118">
        <f t="shared" si="72"/>
        <v>708</v>
      </c>
      <c r="L50" s="118">
        <f t="shared" si="72"/>
        <v>484</v>
      </c>
      <c r="M50" s="118">
        <f t="shared" si="72"/>
        <v>377</v>
      </c>
      <c r="N50" s="118">
        <f t="shared" si="72"/>
        <v>245</v>
      </c>
      <c r="O50" s="118">
        <f t="shared" ref="O50:Y50" si="73">O71+O78+O85+O95+O107+O112+O120</f>
        <v>80</v>
      </c>
      <c r="P50" s="118">
        <f t="shared" si="73"/>
        <v>74</v>
      </c>
      <c r="Q50" s="118">
        <f t="shared" si="73"/>
        <v>24</v>
      </c>
      <c r="R50" s="118">
        <f t="shared" si="73"/>
        <v>59</v>
      </c>
      <c r="S50" s="118">
        <f t="shared" si="73"/>
        <v>15</v>
      </c>
      <c r="T50" s="118">
        <f t="shared" si="73"/>
        <v>30</v>
      </c>
      <c r="U50" s="118">
        <f t="shared" si="73"/>
        <v>43</v>
      </c>
      <c r="V50" s="118">
        <f t="shared" si="73"/>
        <v>10</v>
      </c>
      <c r="W50" s="118">
        <f t="shared" si="73"/>
        <v>2</v>
      </c>
      <c r="X50" s="118">
        <f t="shared" si="73"/>
        <v>2</v>
      </c>
      <c r="Y50" s="118">
        <f t="shared" si="73"/>
        <v>1000</v>
      </c>
    </row>
    <row r="51" spans="1:25" s="112" customFormat="1" ht="12" customHeight="1" x14ac:dyDescent="0.2">
      <c r="A51" s="115"/>
      <c r="B51" s="115"/>
      <c r="C51" s="115"/>
      <c r="D51" s="115"/>
      <c r="E51" s="158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:25" s="110" customFormat="1" ht="12" customHeight="1" x14ac:dyDescent="0.2">
      <c r="A52" s="261" t="s">
        <v>64</v>
      </c>
      <c r="B52" s="261"/>
      <c r="C52" s="109">
        <f>C53+C54+C55</f>
        <v>38234</v>
      </c>
      <c r="D52" s="109">
        <f>D53+D54+D55</f>
        <v>23738</v>
      </c>
      <c r="E52" s="154" t="s">
        <v>399</v>
      </c>
      <c r="F52" s="109">
        <f>F53+F54+F55</f>
        <v>616</v>
      </c>
      <c r="G52" s="109">
        <f>G53+G54+G55</f>
        <v>161</v>
      </c>
      <c r="H52" s="109">
        <f>H53+H54+H55</f>
        <v>22961</v>
      </c>
      <c r="I52" s="109">
        <f t="shared" ref="I52:N52" si="74">I53+I54+I55</f>
        <v>4778</v>
      </c>
      <c r="J52" s="109">
        <f t="shared" si="74"/>
        <v>3988</v>
      </c>
      <c r="K52" s="109">
        <f t="shared" si="74"/>
        <v>3697</v>
      </c>
      <c r="L52" s="109">
        <f t="shared" si="74"/>
        <v>2613</v>
      </c>
      <c r="M52" s="109">
        <f t="shared" si="74"/>
        <v>1017</v>
      </c>
      <c r="N52" s="109">
        <f t="shared" si="74"/>
        <v>1445</v>
      </c>
      <c r="O52" s="109">
        <f t="shared" ref="O52:Y52" si="75">O53+O54+O55</f>
        <v>388</v>
      </c>
      <c r="P52" s="109">
        <f t="shared" si="75"/>
        <v>323</v>
      </c>
      <c r="Q52" s="109">
        <f t="shared" si="75"/>
        <v>188</v>
      </c>
      <c r="R52" s="109">
        <f t="shared" si="75"/>
        <v>166</v>
      </c>
      <c r="S52" s="109">
        <f t="shared" si="75"/>
        <v>89</v>
      </c>
      <c r="T52" s="109">
        <f t="shared" si="75"/>
        <v>132</v>
      </c>
      <c r="U52" s="109">
        <f t="shared" si="75"/>
        <v>88</v>
      </c>
      <c r="V52" s="109">
        <f t="shared" si="75"/>
        <v>47</v>
      </c>
      <c r="W52" s="109">
        <f t="shared" si="75"/>
        <v>9</v>
      </c>
      <c r="X52" s="109">
        <f t="shared" si="75"/>
        <v>10</v>
      </c>
      <c r="Y52" s="109">
        <f t="shared" si="75"/>
        <v>3983</v>
      </c>
    </row>
    <row r="53" spans="1:25" s="112" customFormat="1" ht="12" customHeight="1" x14ac:dyDescent="0.2">
      <c r="A53" s="262" t="s">
        <v>65</v>
      </c>
      <c r="B53" s="262"/>
      <c r="C53" s="111">
        <f>C58+C61+C64+C68</f>
        <v>11884</v>
      </c>
      <c r="D53" s="111">
        <f>D58+D61+D64+D68</f>
        <v>7020</v>
      </c>
      <c r="E53" s="155" t="s">
        <v>399</v>
      </c>
      <c r="F53" s="111">
        <f>F58+F61+F64+F68</f>
        <v>168</v>
      </c>
      <c r="G53" s="111">
        <f>G58+G61+G64+G68</f>
        <v>53</v>
      </c>
      <c r="H53" s="111">
        <f>H58+H61+H64+H68</f>
        <v>6799</v>
      </c>
      <c r="I53" s="111">
        <f t="shared" ref="I53:N53" si="76">I58+I61+I64+I68</f>
        <v>1341</v>
      </c>
      <c r="J53" s="111">
        <f t="shared" si="76"/>
        <v>1221</v>
      </c>
      <c r="K53" s="111">
        <f t="shared" si="76"/>
        <v>993</v>
      </c>
      <c r="L53" s="111">
        <f t="shared" si="76"/>
        <v>807</v>
      </c>
      <c r="M53" s="111">
        <f t="shared" si="76"/>
        <v>330</v>
      </c>
      <c r="N53" s="111">
        <f t="shared" si="76"/>
        <v>412</v>
      </c>
      <c r="O53" s="111">
        <f t="shared" ref="O53:Y53" si="77">O58+O61+O64+O68</f>
        <v>151</v>
      </c>
      <c r="P53" s="111">
        <f t="shared" si="77"/>
        <v>91</v>
      </c>
      <c r="Q53" s="111">
        <f t="shared" si="77"/>
        <v>73</v>
      </c>
      <c r="R53" s="111">
        <f t="shared" si="77"/>
        <v>42</v>
      </c>
      <c r="S53" s="111">
        <f t="shared" si="77"/>
        <v>19</v>
      </c>
      <c r="T53" s="111">
        <f t="shared" si="77"/>
        <v>44</v>
      </c>
      <c r="U53" s="111">
        <f t="shared" si="77"/>
        <v>25</v>
      </c>
      <c r="V53" s="111">
        <f t="shared" si="77"/>
        <v>8</v>
      </c>
      <c r="W53" s="111">
        <f t="shared" si="77"/>
        <v>4</v>
      </c>
      <c r="X53" s="111">
        <f t="shared" si="77"/>
        <v>5</v>
      </c>
      <c r="Y53" s="111">
        <f t="shared" si="77"/>
        <v>1233</v>
      </c>
    </row>
    <row r="54" spans="1:25" s="112" customFormat="1" ht="12" customHeight="1" x14ac:dyDescent="0.2">
      <c r="A54" s="262" t="s">
        <v>66</v>
      </c>
      <c r="B54" s="262"/>
      <c r="C54" s="111">
        <f>C74+C79+C80+C62+C63+C97+C99+C65+C66+C115+C67</f>
        <v>22994</v>
      </c>
      <c r="D54" s="111">
        <f>D74+D79+D80+D62+D63+D97+D99+D65+D66+D115+D67</f>
        <v>14477</v>
      </c>
      <c r="E54" s="155" t="s">
        <v>399</v>
      </c>
      <c r="F54" s="111">
        <f>F74+F79+F80+F62+F63+F97+F99+F65+F66+F115+F67</f>
        <v>407</v>
      </c>
      <c r="G54" s="111">
        <f>G74+G79+G80+G62+G63+G97+G99+G65+G66+G115+G67</f>
        <v>88</v>
      </c>
      <c r="H54" s="111">
        <f>H74+H79+H80+H62+H63+H97+H99+H65+H66+H115+H67</f>
        <v>13982</v>
      </c>
      <c r="I54" s="111">
        <f t="shared" ref="I54:N54" si="78">I74+I79+I80+I62+I63+I97+I99+I65+I66+I115+I67</f>
        <v>3007</v>
      </c>
      <c r="J54" s="111">
        <f t="shared" si="78"/>
        <v>2463</v>
      </c>
      <c r="K54" s="111">
        <f t="shared" si="78"/>
        <v>2317</v>
      </c>
      <c r="L54" s="111">
        <f t="shared" si="78"/>
        <v>1571</v>
      </c>
      <c r="M54" s="111">
        <f t="shared" si="78"/>
        <v>587</v>
      </c>
      <c r="N54" s="111">
        <f t="shared" si="78"/>
        <v>861</v>
      </c>
      <c r="O54" s="111">
        <f t="shared" ref="O54:Y54" si="79">O74+O79+O80+O62+O63+O97+O99+O65+O66+O115+O67</f>
        <v>200</v>
      </c>
      <c r="P54" s="111">
        <f t="shared" si="79"/>
        <v>207</v>
      </c>
      <c r="Q54" s="111">
        <f t="shared" si="79"/>
        <v>103</v>
      </c>
      <c r="R54" s="111">
        <f t="shared" si="79"/>
        <v>101</v>
      </c>
      <c r="S54" s="111">
        <f t="shared" si="79"/>
        <v>58</v>
      </c>
      <c r="T54" s="111">
        <f t="shared" si="79"/>
        <v>76</v>
      </c>
      <c r="U54" s="111">
        <f t="shared" si="79"/>
        <v>56</v>
      </c>
      <c r="V54" s="111">
        <f t="shared" si="79"/>
        <v>34</v>
      </c>
      <c r="W54" s="111">
        <f t="shared" si="79"/>
        <v>5</v>
      </c>
      <c r="X54" s="111">
        <f t="shared" si="79"/>
        <v>5</v>
      </c>
      <c r="Y54" s="111">
        <f t="shared" si="79"/>
        <v>2331</v>
      </c>
    </row>
    <row r="55" spans="1:25" s="112" customFormat="1" ht="12" customHeight="1" x14ac:dyDescent="0.2">
      <c r="A55" s="263" t="s">
        <v>67</v>
      </c>
      <c r="B55" s="263"/>
      <c r="C55" s="118">
        <f>C60+C59</f>
        <v>3356</v>
      </c>
      <c r="D55" s="118">
        <f>D60+D59</f>
        <v>2241</v>
      </c>
      <c r="E55" s="156" t="s">
        <v>399</v>
      </c>
      <c r="F55" s="118">
        <f>F60+F59</f>
        <v>41</v>
      </c>
      <c r="G55" s="118">
        <f>G60+G59</f>
        <v>20</v>
      </c>
      <c r="H55" s="118">
        <f>H60+H59</f>
        <v>2180</v>
      </c>
      <c r="I55" s="118">
        <f t="shared" ref="I55:N55" si="80">I60+I59</f>
        <v>430</v>
      </c>
      <c r="J55" s="118">
        <f t="shared" si="80"/>
        <v>304</v>
      </c>
      <c r="K55" s="118">
        <f t="shared" si="80"/>
        <v>387</v>
      </c>
      <c r="L55" s="118">
        <f t="shared" si="80"/>
        <v>235</v>
      </c>
      <c r="M55" s="118">
        <f t="shared" si="80"/>
        <v>100</v>
      </c>
      <c r="N55" s="118">
        <f t="shared" si="80"/>
        <v>172</v>
      </c>
      <c r="O55" s="118">
        <f t="shared" ref="O55:Y55" si="81">O60+O59</f>
        <v>37</v>
      </c>
      <c r="P55" s="118">
        <f t="shared" si="81"/>
        <v>25</v>
      </c>
      <c r="Q55" s="118">
        <f t="shared" si="81"/>
        <v>12</v>
      </c>
      <c r="R55" s="118">
        <f t="shared" si="81"/>
        <v>23</v>
      </c>
      <c r="S55" s="118">
        <f t="shared" si="81"/>
        <v>12</v>
      </c>
      <c r="T55" s="118">
        <f t="shared" si="81"/>
        <v>12</v>
      </c>
      <c r="U55" s="118">
        <f t="shared" si="81"/>
        <v>7</v>
      </c>
      <c r="V55" s="118">
        <f t="shared" si="81"/>
        <v>5</v>
      </c>
      <c r="W55" s="118">
        <f t="shared" si="81"/>
        <v>0</v>
      </c>
      <c r="X55" s="118">
        <f t="shared" si="81"/>
        <v>0</v>
      </c>
      <c r="Y55" s="118">
        <f t="shared" si="81"/>
        <v>419</v>
      </c>
    </row>
    <row r="56" spans="1:25" s="112" customFormat="1" ht="12" customHeight="1" x14ac:dyDescent="0.2">
      <c r="A56" s="115"/>
      <c r="B56" s="121"/>
      <c r="C56" s="122"/>
      <c r="D56" s="122"/>
      <c r="E56" s="159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25" s="112" customFormat="1" ht="12" customHeight="1" x14ac:dyDescent="0.2">
      <c r="A57" s="266" t="s">
        <v>68</v>
      </c>
      <c r="B57" s="266"/>
      <c r="C57" s="108">
        <f>SUM(C58:C68)</f>
        <v>34786</v>
      </c>
      <c r="D57" s="108">
        <f>SUM(D58:D68)</f>
        <v>21665</v>
      </c>
      <c r="E57" s="153">
        <v>92.130160000000004</v>
      </c>
      <c r="F57" s="108">
        <f>SUM(F58:F68)</f>
        <v>570</v>
      </c>
      <c r="G57" s="108">
        <f>SUM(G58:G68)</f>
        <v>149</v>
      </c>
      <c r="H57" s="108">
        <f>SUM(H58:H68)</f>
        <v>20946</v>
      </c>
      <c r="I57" s="108">
        <f t="shared" ref="I57:N57" si="82">SUM(I58:I68)</f>
        <v>4402</v>
      </c>
      <c r="J57" s="108">
        <f t="shared" si="82"/>
        <v>3565</v>
      </c>
      <c r="K57" s="108">
        <f t="shared" si="82"/>
        <v>3502</v>
      </c>
      <c r="L57" s="108">
        <f t="shared" si="82"/>
        <v>2326</v>
      </c>
      <c r="M57" s="108">
        <f t="shared" si="82"/>
        <v>926</v>
      </c>
      <c r="N57" s="108">
        <f t="shared" si="82"/>
        <v>1286</v>
      </c>
      <c r="O57" s="108">
        <f t="shared" ref="O57:Y57" si="83">SUM(O58:O68)</f>
        <v>366</v>
      </c>
      <c r="P57" s="108">
        <f t="shared" si="83"/>
        <v>287</v>
      </c>
      <c r="Q57" s="108">
        <f t="shared" si="83"/>
        <v>168</v>
      </c>
      <c r="R57" s="108">
        <f t="shared" si="83"/>
        <v>147</v>
      </c>
      <c r="S57" s="108">
        <f t="shared" si="83"/>
        <v>74</v>
      </c>
      <c r="T57" s="108">
        <f t="shared" si="83"/>
        <v>115</v>
      </c>
      <c r="U57" s="108">
        <f t="shared" si="83"/>
        <v>77</v>
      </c>
      <c r="V57" s="108">
        <f t="shared" si="83"/>
        <v>41</v>
      </c>
      <c r="W57" s="108">
        <f t="shared" si="83"/>
        <v>9</v>
      </c>
      <c r="X57" s="108">
        <f t="shared" si="83"/>
        <v>10</v>
      </c>
      <c r="Y57" s="108">
        <f t="shared" si="83"/>
        <v>3645</v>
      </c>
    </row>
    <row r="58" spans="1:25" s="112" customFormat="1" ht="12" customHeight="1" x14ac:dyDescent="0.2">
      <c r="A58" s="262" t="s">
        <v>70</v>
      </c>
      <c r="B58" s="262"/>
      <c r="C58" s="111">
        <v>2241</v>
      </c>
      <c r="D58" s="111">
        <v>1392</v>
      </c>
      <c r="E58" s="155">
        <v>92.24</v>
      </c>
      <c r="F58" s="111">
        <v>25</v>
      </c>
      <c r="G58" s="111">
        <v>10</v>
      </c>
      <c r="H58" s="111">
        <v>1357</v>
      </c>
      <c r="I58" s="111">
        <v>249</v>
      </c>
      <c r="J58" s="111">
        <v>181</v>
      </c>
      <c r="K58" s="111">
        <v>249</v>
      </c>
      <c r="L58" s="111">
        <v>165</v>
      </c>
      <c r="M58" s="111">
        <v>71</v>
      </c>
      <c r="N58" s="111">
        <v>95</v>
      </c>
      <c r="O58" s="111">
        <v>42</v>
      </c>
      <c r="P58" s="111">
        <v>19</v>
      </c>
      <c r="Q58" s="111">
        <v>9</v>
      </c>
      <c r="R58" s="111">
        <v>7</v>
      </c>
      <c r="S58" s="111">
        <v>3</v>
      </c>
      <c r="T58" s="111">
        <v>8</v>
      </c>
      <c r="U58" s="111">
        <v>4</v>
      </c>
      <c r="V58" s="111">
        <v>5</v>
      </c>
      <c r="W58" s="111">
        <v>0</v>
      </c>
      <c r="X58" s="111">
        <v>1</v>
      </c>
      <c r="Y58" s="111">
        <v>249</v>
      </c>
    </row>
    <row r="59" spans="1:25" s="112" customFormat="1" ht="12" customHeight="1" x14ac:dyDescent="0.2">
      <c r="A59" s="262" t="s">
        <v>354</v>
      </c>
      <c r="B59" s="262"/>
      <c r="C59" s="111">
        <v>1646</v>
      </c>
      <c r="D59" s="111">
        <v>1095</v>
      </c>
      <c r="E59" s="155">
        <v>94.25</v>
      </c>
      <c r="F59" s="111">
        <v>21</v>
      </c>
      <c r="G59" s="111">
        <v>6</v>
      </c>
      <c r="H59" s="111">
        <v>1068</v>
      </c>
      <c r="I59" s="111">
        <v>263</v>
      </c>
      <c r="J59" s="111">
        <v>139</v>
      </c>
      <c r="K59" s="111">
        <v>175</v>
      </c>
      <c r="L59" s="111">
        <v>122</v>
      </c>
      <c r="M59" s="111">
        <v>40</v>
      </c>
      <c r="N59" s="111">
        <v>84</v>
      </c>
      <c r="O59" s="111">
        <v>24</v>
      </c>
      <c r="P59" s="111">
        <v>14</v>
      </c>
      <c r="Q59" s="111">
        <v>5</v>
      </c>
      <c r="R59" s="111">
        <v>14</v>
      </c>
      <c r="S59" s="111">
        <v>2</v>
      </c>
      <c r="T59" s="111">
        <v>6</v>
      </c>
      <c r="U59" s="111">
        <v>4</v>
      </c>
      <c r="V59" s="111">
        <v>1</v>
      </c>
      <c r="W59" s="111">
        <v>0</v>
      </c>
      <c r="X59" s="111">
        <v>0</v>
      </c>
      <c r="Y59" s="111">
        <v>175</v>
      </c>
    </row>
    <row r="60" spans="1:25" s="112" customFormat="1" ht="12" customHeight="1" x14ac:dyDescent="0.2">
      <c r="A60" s="262" t="s">
        <v>76</v>
      </c>
      <c r="B60" s="262"/>
      <c r="C60" s="111">
        <v>1710</v>
      </c>
      <c r="D60" s="111">
        <v>1146</v>
      </c>
      <c r="E60" s="155">
        <v>89.7</v>
      </c>
      <c r="F60" s="111">
        <v>20</v>
      </c>
      <c r="G60" s="111">
        <v>14</v>
      </c>
      <c r="H60" s="111">
        <v>1112</v>
      </c>
      <c r="I60" s="111">
        <v>167</v>
      </c>
      <c r="J60" s="111">
        <v>165</v>
      </c>
      <c r="K60" s="111">
        <v>212</v>
      </c>
      <c r="L60" s="111">
        <v>113</v>
      </c>
      <c r="M60" s="111">
        <v>60</v>
      </c>
      <c r="N60" s="111">
        <v>88</v>
      </c>
      <c r="O60" s="111">
        <v>13</v>
      </c>
      <c r="P60" s="111">
        <v>11</v>
      </c>
      <c r="Q60" s="111">
        <v>7</v>
      </c>
      <c r="R60" s="111">
        <v>9</v>
      </c>
      <c r="S60" s="111">
        <v>10</v>
      </c>
      <c r="T60" s="111">
        <v>6</v>
      </c>
      <c r="U60" s="111">
        <v>3</v>
      </c>
      <c r="V60" s="111">
        <v>4</v>
      </c>
      <c r="W60" s="111">
        <v>0</v>
      </c>
      <c r="X60" s="111">
        <v>0</v>
      </c>
      <c r="Y60" s="111">
        <v>244</v>
      </c>
    </row>
    <row r="61" spans="1:25" s="112" customFormat="1" ht="12" customHeight="1" x14ac:dyDescent="0.2">
      <c r="A61" s="262" t="s">
        <v>77</v>
      </c>
      <c r="B61" s="262"/>
      <c r="C61" s="111">
        <v>4443</v>
      </c>
      <c r="D61" s="111">
        <v>2428</v>
      </c>
      <c r="E61" s="155">
        <v>90.7</v>
      </c>
      <c r="F61" s="111">
        <v>67</v>
      </c>
      <c r="G61" s="111">
        <v>17</v>
      </c>
      <c r="H61" s="111">
        <v>2344</v>
      </c>
      <c r="I61" s="111">
        <v>517</v>
      </c>
      <c r="J61" s="111">
        <v>481</v>
      </c>
      <c r="K61" s="111">
        <v>262</v>
      </c>
      <c r="L61" s="111">
        <v>291</v>
      </c>
      <c r="M61" s="111">
        <v>107</v>
      </c>
      <c r="N61" s="111">
        <v>131</v>
      </c>
      <c r="O61" s="111">
        <v>47</v>
      </c>
      <c r="P61" s="111">
        <v>30</v>
      </c>
      <c r="Q61" s="111">
        <v>27</v>
      </c>
      <c r="R61" s="111">
        <v>21</v>
      </c>
      <c r="S61" s="111">
        <v>6</v>
      </c>
      <c r="T61" s="111">
        <v>10</v>
      </c>
      <c r="U61" s="111">
        <v>7</v>
      </c>
      <c r="V61" s="111">
        <v>2</v>
      </c>
      <c r="W61" s="111">
        <v>0</v>
      </c>
      <c r="X61" s="111">
        <v>3</v>
      </c>
      <c r="Y61" s="111">
        <v>402</v>
      </c>
    </row>
    <row r="62" spans="1:25" s="112" customFormat="1" ht="12" customHeight="1" x14ac:dyDescent="0.2">
      <c r="A62" s="262" t="s">
        <v>78</v>
      </c>
      <c r="B62" s="262"/>
      <c r="C62" s="111">
        <v>2090</v>
      </c>
      <c r="D62" s="111">
        <v>1382</v>
      </c>
      <c r="E62" s="155">
        <v>90.74</v>
      </c>
      <c r="F62" s="111">
        <v>57</v>
      </c>
      <c r="G62" s="111">
        <v>5</v>
      </c>
      <c r="H62" s="111">
        <v>1320</v>
      </c>
      <c r="I62" s="111">
        <v>379</v>
      </c>
      <c r="J62" s="111">
        <v>261</v>
      </c>
      <c r="K62" s="111">
        <v>99</v>
      </c>
      <c r="L62" s="111">
        <v>159</v>
      </c>
      <c r="M62" s="111">
        <v>56</v>
      </c>
      <c r="N62" s="111">
        <v>73</v>
      </c>
      <c r="O62" s="111">
        <v>22</v>
      </c>
      <c r="P62" s="111">
        <v>24</v>
      </c>
      <c r="Q62" s="111">
        <v>6</v>
      </c>
      <c r="R62" s="111">
        <v>7</v>
      </c>
      <c r="S62" s="111">
        <v>4</v>
      </c>
      <c r="T62" s="111">
        <v>6</v>
      </c>
      <c r="U62" s="111">
        <v>6</v>
      </c>
      <c r="V62" s="111">
        <v>1</v>
      </c>
      <c r="W62" s="111">
        <v>0</v>
      </c>
      <c r="X62" s="111">
        <v>2</v>
      </c>
      <c r="Y62" s="111">
        <v>215</v>
      </c>
    </row>
    <row r="63" spans="1:25" s="112" customFormat="1" ht="12" customHeight="1" x14ac:dyDescent="0.2">
      <c r="A63" s="262" t="s">
        <v>81</v>
      </c>
      <c r="B63" s="262"/>
      <c r="C63" s="111">
        <v>10596</v>
      </c>
      <c r="D63" s="111">
        <v>6717</v>
      </c>
      <c r="E63" s="155">
        <v>92.82</v>
      </c>
      <c r="F63" s="111">
        <v>177</v>
      </c>
      <c r="G63" s="111">
        <v>29</v>
      </c>
      <c r="H63" s="111">
        <v>6511</v>
      </c>
      <c r="I63" s="111">
        <v>1456</v>
      </c>
      <c r="J63" s="111">
        <v>988</v>
      </c>
      <c r="K63" s="111">
        <v>1287</v>
      </c>
      <c r="L63" s="111">
        <v>662</v>
      </c>
      <c r="M63" s="111">
        <v>274</v>
      </c>
      <c r="N63" s="111">
        <v>417</v>
      </c>
      <c r="O63" s="111">
        <v>108</v>
      </c>
      <c r="P63" s="111">
        <v>88</v>
      </c>
      <c r="Q63" s="111">
        <v>50</v>
      </c>
      <c r="R63" s="111">
        <v>52</v>
      </c>
      <c r="S63" s="111">
        <v>23</v>
      </c>
      <c r="T63" s="111">
        <v>34</v>
      </c>
      <c r="U63" s="111">
        <v>14</v>
      </c>
      <c r="V63" s="111">
        <v>15</v>
      </c>
      <c r="W63" s="111">
        <v>4</v>
      </c>
      <c r="X63" s="111">
        <v>2</v>
      </c>
      <c r="Y63" s="111">
        <v>1037</v>
      </c>
    </row>
    <row r="64" spans="1:25" s="112" customFormat="1" ht="12" customHeight="1" x14ac:dyDescent="0.2">
      <c r="A64" s="262" t="s">
        <v>83</v>
      </c>
      <c r="B64" s="262"/>
      <c r="C64" s="111">
        <v>2994</v>
      </c>
      <c r="D64" s="111">
        <v>1827</v>
      </c>
      <c r="E64" s="155">
        <v>91.08</v>
      </c>
      <c r="F64" s="111">
        <v>45</v>
      </c>
      <c r="G64" s="111">
        <v>17</v>
      </c>
      <c r="H64" s="111">
        <v>1765</v>
      </c>
      <c r="I64" s="111">
        <v>313</v>
      </c>
      <c r="J64" s="111">
        <v>333</v>
      </c>
      <c r="K64" s="111">
        <v>242</v>
      </c>
      <c r="L64" s="111">
        <v>207</v>
      </c>
      <c r="M64" s="111">
        <v>88</v>
      </c>
      <c r="N64" s="111">
        <v>110</v>
      </c>
      <c r="O64" s="111">
        <v>33</v>
      </c>
      <c r="P64" s="111">
        <v>25</v>
      </c>
      <c r="Q64" s="111">
        <v>22</v>
      </c>
      <c r="R64" s="111">
        <v>9</v>
      </c>
      <c r="S64" s="111">
        <v>5</v>
      </c>
      <c r="T64" s="111">
        <v>11</v>
      </c>
      <c r="U64" s="111">
        <v>8</v>
      </c>
      <c r="V64" s="111">
        <v>1</v>
      </c>
      <c r="W64" s="111">
        <v>4</v>
      </c>
      <c r="X64" s="111">
        <v>1</v>
      </c>
      <c r="Y64" s="111">
        <v>353</v>
      </c>
    </row>
    <row r="65" spans="1:25" s="112" customFormat="1" ht="12" customHeight="1" x14ac:dyDescent="0.2">
      <c r="A65" s="262" t="s">
        <v>86</v>
      </c>
      <c r="B65" s="262"/>
      <c r="C65" s="111">
        <v>1857</v>
      </c>
      <c r="D65" s="111">
        <v>1268</v>
      </c>
      <c r="E65" s="155">
        <v>93.3</v>
      </c>
      <c r="F65" s="111">
        <v>33</v>
      </c>
      <c r="G65" s="111">
        <v>12</v>
      </c>
      <c r="H65" s="111">
        <v>1223</v>
      </c>
      <c r="I65" s="111">
        <v>270</v>
      </c>
      <c r="J65" s="111">
        <v>227</v>
      </c>
      <c r="K65" s="111">
        <v>258</v>
      </c>
      <c r="L65" s="111">
        <v>99</v>
      </c>
      <c r="M65" s="111">
        <v>39</v>
      </c>
      <c r="N65" s="111">
        <v>63</v>
      </c>
      <c r="O65" s="111">
        <v>17</v>
      </c>
      <c r="P65" s="111">
        <v>10</v>
      </c>
      <c r="Q65" s="111">
        <v>12</v>
      </c>
      <c r="R65" s="111">
        <v>8</v>
      </c>
      <c r="S65" s="111">
        <v>5</v>
      </c>
      <c r="T65" s="111">
        <v>4</v>
      </c>
      <c r="U65" s="111">
        <v>1</v>
      </c>
      <c r="V65" s="111">
        <v>6</v>
      </c>
      <c r="W65" s="111">
        <v>1</v>
      </c>
      <c r="X65" s="111">
        <v>0</v>
      </c>
      <c r="Y65" s="111">
        <v>203</v>
      </c>
    </row>
    <row r="66" spans="1:25" s="112" customFormat="1" ht="12" customHeight="1" x14ac:dyDescent="0.2">
      <c r="A66" s="262" t="s">
        <v>88</v>
      </c>
      <c r="B66" s="262"/>
      <c r="C66" s="111">
        <v>1924</v>
      </c>
      <c r="D66" s="111">
        <v>1219</v>
      </c>
      <c r="E66" s="155">
        <v>89.34</v>
      </c>
      <c r="F66" s="111">
        <v>48</v>
      </c>
      <c r="G66" s="111">
        <v>8</v>
      </c>
      <c r="H66" s="111">
        <v>1163</v>
      </c>
      <c r="I66" s="111">
        <v>172</v>
      </c>
      <c r="J66" s="111">
        <v>235</v>
      </c>
      <c r="K66" s="111">
        <v>238</v>
      </c>
      <c r="L66" s="111">
        <v>125</v>
      </c>
      <c r="M66" s="111">
        <v>57</v>
      </c>
      <c r="N66" s="111">
        <v>58</v>
      </c>
      <c r="O66" s="111">
        <v>8</v>
      </c>
      <c r="P66" s="111">
        <v>12</v>
      </c>
      <c r="Q66" s="111">
        <v>3</v>
      </c>
      <c r="R66" s="111">
        <v>5</v>
      </c>
      <c r="S66" s="111">
        <v>1</v>
      </c>
      <c r="T66" s="111">
        <v>9</v>
      </c>
      <c r="U66" s="111">
        <v>9</v>
      </c>
      <c r="V66" s="111">
        <v>0</v>
      </c>
      <c r="W66" s="111">
        <v>0</v>
      </c>
      <c r="X66" s="111">
        <v>0</v>
      </c>
      <c r="Y66" s="111">
        <v>231</v>
      </c>
    </row>
    <row r="67" spans="1:25" s="112" customFormat="1" ht="12" customHeight="1" x14ac:dyDescent="0.2">
      <c r="A67" s="262" t="s">
        <v>90</v>
      </c>
      <c r="B67" s="262"/>
      <c r="C67" s="111">
        <v>3079</v>
      </c>
      <c r="D67" s="111">
        <v>1818</v>
      </c>
      <c r="E67" s="155">
        <v>92.96</v>
      </c>
      <c r="F67" s="111">
        <v>46</v>
      </c>
      <c r="G67" s="111">
        <v>22</v>
      </c>
      <c r="H67" s="111">
        <v>1750</v>
      </c>
      <c r="I67" s="111">
        <v>354</v>
      </c>
      <c r="J67" s="111">
        <v>329</v>
      </c>
      <c r="K67" s="111">
        <v>240</v>
      </c>
      <c r="L67" s="111">
        <v>239</v>
      </c>
      <c r="M67" s="111">
        <v>70</v>
      </c>
      <c r="N67" s="111">
        <v>91</v>
      </c>
      <c r="O67" s="111">
        <v>23</v>
      </c>
      <c r="P67" s="111">
        <v>37</v>
      </c>
      <c r="Q67" s="111">
        <v>12</v>
      </c>
      <c r="R67" s="111">
        <v>10</v>
      </c>
      <c r="S67" s="111">
        <v>10</v>
      </c>
      <c r="T67" s="111">
        <v>6</v>
      </c>
      <c r="U67" s="111">
        <v>15</v>
      </c>
      <c r="V67" s="111">
        <v>6</v>
      </c>
      <c r="W67" s="111">
        <v>0</v>
      </c>
      <c r="X67" s="111">
        <v>1</v>
      </c>
      <c r="Y67" s="111">
        <v>307</v>
      </c>
    </row>
    <row r="68" spans="1:25" s="112" customFormat="1" ht="12" customHeight="1" x14ac:dyDescent="0.2">
      <c r="A68" s="263" t="s">
        <v>92</v>
      </c>
      <c r="B68" s="263"/>
      <c r="C68" s="118">
        <v>2206</v>
      </c>
      <c r="D68" s="118">
        <v>1373</v>
      </c>
      <c r="E68" s="156">
        <v>94.46</v>
      </c>
      <c r="F68" s="118">
        <v>31</v>
      </c>
      <c r="G68" s="118">
        <v>9</v>
      </c>
      <c r="H68" s="118">
        <v>1333</v>
      </c>
      <c r="I68" s="118">
        <v>262</v>
      </c>
      <c r="J68" s="118">
        <v>226</v>
      </c>
      <c r="K68" s="118">
        <v>240</v>
      </c>
      <c r="L68" s="118">
        <v>144</v>
      </c>
      <c r="M68" s="118">
        <v>64</v>
      </c>
      <c r="N68" s="118">
        <v>76</v>
      </c>
      <c r="O68" s="118">
        <v>29</v>
      </c>
      <c r="P68" s="118">
        <v>17</v>
      </c>
      <c r="Q68" s="118">
        <v>15</v>
      </c>
      <c r="R68" s="118">
        <v>5</v>
      </c>
      <c r="S68" s="118">
        <v>5</v>
      </c>
      <c r="T68" s="118">
        <v>15</v>
      </c>
      <c r="U68" s="118">
        <v>6</v>
      </c>
      <c r="V68" s="118">
        <v>0</v>
      </c>
      <c r="W68" s="118">
        <v>0</v>
      </c>
      <c r="X68" s="118">
        <v>0</v>
      </c>
      <c r="Y68" s="118">
        <v>229</v>
      </c>
    </row>
    <row r="69" spans="1:25" s="112" customFormat="1" ht="12" customHeight="1" x14ac:dyDescent="0.2">
      <c r="A69" s="115"/>
      <c r="B69" s="115"/>
      <c r="C69" s="115"/>
      <c r="D69" s="115"/>
      <c r="E69" s="158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:25" s="112" customFormat="1" ht="12" customHeight="1" x14ac:dyDescent="0.2">
      <c r="A70" s="261" t="s">
        <v>93</v>
      </c>
      <c r="B70" s="261"/>
      <c r="C70" s="109">
        <f>SUM(C71:C122)</f>
        <v>91335</v>
      </c>
      <c r="D70" s="109">
        <f>SUM(D71:D122)</f>
        <v>52311</v>
      </c>
      <c r="E70" s="154">
        <v>88.015904876603386</v>
      </c>
      <c r="F70" s="109">
        <f>SUM(F71:F122)</f>
        <v>1228</v>
      </c>
      <c r="G70" s="109">
        <f>SUM(G71:G122)</f>
        <v>439</v>
      </c>
      <c r="H70" s="109">
        <f>SUM(H71:H122)</f>
        <v>50644</v>
      </c>
      <c r="I70" s="109">
        <f t="shared" ref="I70:N70" si="84">SUM(I71:I122)</f>
        <v>10232</v>
      </c>
      <c r="J70" s="109">
        <f t="shared" si="84"/>
        <v>9429</v>
      </c>
      <c r="K70" s="109">
        <f t="shared" si="84"/>
        <v>6308</v>
      </c>
      <c r="L70" s="109">
        <f t="shared" si="84"/>
        <v>5792</v>
      </c>
      <c r="M70" s="109">
        <f t="shared" si="84"/>
        <v>3183</v>
      </c>
      <c r="N70" s="109">
        <f t="shared" si="84"/>
        <v>2878</v>
      </c>
      <c r="O70" s="109">
        <f t="shared" ref="O70:Y70" si="85">SUM(O71:O122)</f>
        <v>826</v>
      </c>
      <c r="P70" s="109">
        <f t="shared" si="85"/>
        <v>839</v>
      </c>
      <c r="Q70" s="109">
        <f t="shared" si="85"/>
        <v>448</v>
      </c>
      <c r="R70" s="109">
        <f t="shared" si="85"/>
        <v>499</v>
      </c>
      <c r="S70" s="109">
        <f t="shared" si="85"/>
        <v>205</v>
      </c>
      <c r="T70" s="109">
        <f t="shared" si="85"/>
        <v>289</v>
      </c>
      <c r="U70" s="109">
        <f t="shared" si="85"/>
        <v>277</v>
      </c>
      <c r="V70" s="109">
        <f t="shared" si="85"/>
        <v>75</v>
      </c>
      <c r="W70" s="109">
        <f t="shared" si="85"/>
        <v>18</v>
      </c>
      <c r="X70" s="109">
        <f t="shared" si="85"/>
        <v>38</v>
      </c>
      <c r="Y70" s="109">
        <f t="shared" si="85"/>
        <v>9308</v>
      </c>
    </row>
    <row r="71" spans="1:25" s="112" customFormat="1" ht="12" customHeight="1" x14ac:dyDescent="0.2">
      <c r="A71" s="262" t="s">
        <v>94</v>
      </c>
      <c r="B71" s="262"/>
      <c r="C71" s="111">
        <v>2592</v>
      </c>
      <c r="D71" s="111">
        <v>1351</v>
      </c>
      <c r="E71" s="155">
        <v>92.08</v>
      </c>
      <c r="F71" s="111">
        <v>48</v>
      </c>
      <c r="G71" s="111">
        <v>7</v>
      </c>
      <c r="H71" s="111">
        <v>1296</v>
      </c>
      <c r="I71" s="111">
        <v>213</v>
      </c>
      <c r="J71" s="111">
        <v>285</v>
      </c>
      <c r="K71" s="111">
        <v>194</v>
      </c>
      <c r="L71" s="111">
        <v>106</v>
      </c>
      <c r="M71" s="111">
        <v>98</v>
      </c>
      <c r="N71" s="111">
        <v>57</v>
      </c>
      <c r="O71" s="111">
        <v>17</v>
      </c>
      <c r="P71" s="111">
        <v>13</v>
      </c>
      <c r="Q71" s="111">
        <v>5</v>
      </c>
      <c r="R71" s="111">
        <v>10</v>
      </c>
      <c r="S71" s="111">
        <v>3</v>
      </c>
      <c r="T71" s="111">
        <v>8</v>
      </c>
      <c r="U71" s="111">
        <v>13</v>
      </c>
      <c r="V71" s="111">
        <v>1</v>
      </c>
      <c r="W71" s="111">
        <v>2</v>
      </c>
      <c r="X71" s="111">
        <v>0</v>
      </c>
      <c r="Y71" s="111">
        <v>271</v>
      </c>
    </row>
    <row r="72" spans="1:25" s="112" customFormat="1" ht="12" customHeight="1" x14ac:dyDescent="0.2">
      <c r="A72" s="262" t="s">
        <v>95</v>
      </c>
      <c r="B72" s="262"/>
      <c r="C72" s="111">
        <v>1115</v>
      </c>
      <c r="D72" s="111">
        <v>720</v>
      </c>
      <c r="E72" s="155">
        <v>91.53</v>
      </c>
      <c r="F72" s="111">
        <v>16</v>
      </c>
      <c r="G72" s="111">
        <v>1</v>
      </c>
      <c r="H72" s="111">
        <v>703</v>
      </c>
      <c r="I72" s="111">
        <v>140</v>
      </c>
      <c r="J72" s="111">
        <v>74</v>
      </c>
      <c r="K72" s="111">
        <v>97</v>
      </c>
      <c r="L72" s="111">
        <v>90</v>
      </c>
      <c r="M72" s="111">
        <v>60</v>
      </c>
      <c r="N72" s="111">
        <v>71</v>
      </c>
      <c r="O72" s="111">
        <v>11</v>
      </c>
      <c r="P72" s="111">
        <v>15</v>
      </c>
      <c r="Q72" s="111">
        <v>9</v>
      </c>
      <c r="R72" s="111">
        <v>12</v>
      </c>
      <c r="S72" s="111">
        <v>10</v>
      </c>
      <c r="T72" s="111">
        <v>1</v>
      </c>
      <c r="U72" s="111">
        <v>4</v>
      </c>
      <c r="V72" s="111">
        <v>0</v>
      </c>
      <c r="W72" s="111">
        <v>1</v>
      </c>
      <c r="X72" s="111">
        <v>0</v>
      </c>
      <c r="Y72" s="111">
        <v>108</v>
      </c>
    </row>
    <row r="73" spans="1:25" s="112" customFormat="1" ht="12" customHeight="1" x14ac:dyDescent="0.2">
      <c r="A73" s="262" t="s">
        <v>96</v>
      </c>
      <c r="B73" s="262"/>
      <c r="C73" s="111">
        <v>266</v>
      </c>
      <c r="D73" s="111">
        <v>156</v>
      </c>
      <c r="E73" s="155">
        <v>90.38</v>
      </c>
      <c r="F73" s="111">
        <v>4</v>
      </c>
      <c r="G73" s="111">
        <v>0</v>
      </c>
      <c r="H73" s="111">
        <v>152</v>
      </c>
      <c r="I73" s="111">
        <v>25</v>
      </c>
      <c r="J73" s="111">
        <v>20</v>
      </c>
      <c r="K73" s="111">
        <v>10</v>
      </c>
      <c r="L73" s="111">
        <v>22</v>
      </c>
      <c r="M73" s="111">
        <v>11</v>
      </c>
      <c r="N73" s="111">
        <v>11</v>
      </c>
      <c r="O73" s="111">
        <v>0</v>
      </c>
      <c r="P73" s="111">
        <v>1</v>
      </c>
      <c r="Q73" s="111">
        <v>5</v>
      </c>
      <c r="R73" s="111">
        <v>2</v>
      </c>
      <c r="S73" s="111">
        <v>0</v>
      </c>
      <c r="T73" s="111">
        <v>0</v>
      </c>
      <c r="U73" s="111">
        <v>1</v>
      </c>
      <c r="V73" s="111">
        <v>0</v>
      </c>
      <c r="W73" s="111">
        <v>0</v>
      </c>
      <c r="X73" s="111">
        <v>1</v>
      </c>
      <c r="Y73" s="111">
        <v>43</v>
      </c>
    </row>
    <row r="74" spans="1:25" s="112" customFormat="1" ht="12" customHeight="1" x14ac:dyDescent="0.2">
      <c r="A74" s="262" t="s">
        <v>97</v>
      </c>
      <c r="B74" s="262"/>
      <c r="C74" s="111">
        <v>763</v>
      </c>
      <c r="D74" s="111">
        <v>439</v>
      </c>
      <c r="E74" s="155">
        <v>95.67</v>
      </c>
      <c r="F74" s="111">
        <v>12</v>
      </c>
      <c r="G74" s="111">
        <v>2</v>
      </c>
      <c r="H74" s="111">
        <v>425</v>
      </c>
      <c r="I74" s="111">
        <v>82</v>
      </c>
      <c r="J74" s="111">
        <v>94</v>
      </c>
      <c r="K74" s="111">
        <v>23</v>
      </c>
      <c r="L74" s="111">
        <v>57</v>
      </c>
      <c r="M74" s="111">
        <v>16</v>
      </c>
      <c r="N74" s="111">
        <v>46</v>
      </c>
      <c r="O74" s="111">
        <v>2</v>
      </c>
      <c r="P74" s="111">
        <v>6</v>
      </c>
      <c r="Q74" s="111">
        <v>5</v>
      </c>
      <c r="R74" s="111">
        <v>2</v>
      </c>
      <c r="S74" s="111">
        <v>2</v>
      </c>
      <c r="T74" s="111">
        <v>5</v>
      </c>
      <c r="U74" s="111">
        <v>1</v>
      </c>
      <c r="V74" s="111">
        <v>1</v>
      </c>
      <c r="W74" s="111">
        <v>0</v>
      </c>
      <c r="X74" s="111">
        <v>0</v>
      </c>
      <c r="Y74" s="111">
        <v>83</v>
      </c>
    </row>
    <row r="75" spans="1:25" s="112" customFormat="1" ht="12" customHeight="1" x14ac:dyDescent="0.2">
      <c r="A75" s="262" t="s">
        <v>98</v>
      </c>
      <c r="B75" s="262"/>
      <c r="C75" s="111">
        <v>258</v>
      </c>
      <c r="D75" s="111">
        <v>121</v>
      </c>
      <c r="E75" s="155">
        <v>84.3</v>
      </c>
      <c r="F75" s="111">
        <v>2</v>
      </c>
      <c r="G75" s="111">
        <v>0</v>
      </c>
      <c r="H75" s="111">
        <v>119</v>
      </c>
      <c r="I75" s="111">
        <v>13</v>
      </c>
      <c r="J75" s="111">
        <v>23</v>
      </c>
      <c r="K75" s="111">
        <v>3</v>
      </c>
      <c r="L75" s="111">
        <v>18</v>
      </c>
      <c r="M75" s="111">
        <v>10</v>
      </c>
      <c r="N75" s="111">
        <v>13</v>
      </c>
      <c r="O75" s="111">
        <v>1</v>
      </c>
      <c r="P75" s="111">
        <v>2</v>
      </c>
      <c r="Q75" s="111">
        <v>0</v>
      </c>
      <c r="R75" s="111">
        <v>2</v>
      </c>
      <c r="S75" s="111">
        <v>0</v>
      </c>
      <c r="T75" s="111">
        <v>1</v>
      </c>
      <c r="U75" s="111">
        <v>3</v>
      </c>
      <c r="V75" s="111">
        <v>0</v>
      </c>
      <c r="W75" s="111">
        <v>0</v>
      </c>
      <c r="X75" s="111">
        <v>0</v>
      </c>
      <c r="Y75" s="111">
        <v>30</v>
      </c>
    </row>
    <row r="76" spans="1:25" s="112" customFormat="1" ht="12" customHeight="1" x14ac:dyDescent="0.2">
      <c r="A76" s="262" t="s">
        <v>100</v>
      </c>
      <c r="B76" s="262"/>
      <c r="C76" s="111">
        <v>1027</v>
      </c>
      <c r="D76" s="111">
        <v>647</v>
      </c>
      <c r="E76" s="155">
        <v>82.23</v>
      </c>
      <c r="F76" s="111">
        <v>24</v>
      </c>
      <c r="G76" s="111">
        <v>2</v>
      </c>
      <c r="H76" s="111">
        <v>621</v>
      </c>
      <c r="I76" s="111">
        <v>108</v>
      </c>
      <c r="J76" s="111">
        <v>138</v>
      </c>
      <c r="K76" s="111">
        <v>68</v>
      </c>
      <c r="L76" s="111">
        <v>71</v>
      </c>
      <c r="M76" s="111">
        <v>29</v>
      </c>
      <c r="N76" s="111">
        <v>28</v>
      </c>
      <c r="O76" s="111">
        <v>10</v>
      </c>
      <c r="P76" s="111">
        <v>7</v>
      </c>
      <c r="Q76" s="111">
        <v>2</v>
      </c>
      <c r="R76" s="111">
        <v>5</v>
      </c>
      <c r="S76" s="111">
        <v>4</v>
      </c>
      <c r="T76" s="111">
        <v>4</v>
      </c>
      <c r="U76" s="111">
        <v>6</v>
      </c>
      <c r="V76" s="111">
        <v>3</v>
      </c>
      <c r="W76" s="111">
        <v>0</v>
      </c>
      <c r="X76" s="111">
        <v>0</v>
      </c>
      <c r="Y76" s="111">
        <v>138</v>
      </c>
    </row>
    <row r="77" spans="1:25" s="112" customFormat="1" ht="12" customHeight="1" x14ac:dyDescent="0.2">
      <c r="A77" s="262" t="s">
        <v>101</v>
      </c>
      <c r="B77" s="262"/>
      <c r="C77" s="111">
        <v>525</v>
      </c>
      <c r="D77" s="111">
        <v>303</v>
      </c>
      <c r="E77" s="155">
        <v>81.19</v>
      </c>
      <c r="F77" s="111">
        <v>7</v>
      </c>
      <c r="G77" s="111">
        <v>1</v>
      </c>
      <c r="H77" s="111">
        <v>295</v>
      </c>
      <c r="I77" s="111">
        <v>34</v>
      </c>
      <c r="J77" s="111">
        <v>46</v>
      </c>
      <c r="K77" s="111">
        <v>38</v>
      </c>
      <c r="L77" s="111">
        <v>38</v>
      </c>
      <c r="M77" s="111">
        <v>25</v>
      </c>
      <c r="N77" s="111">
        <v>31</v>
      </c>
      <c r="O77" s="111">
        <v>7</v>
      </c>
      <c r="P77" s="111">
        <v>1</v>
      </c>
      <c r="Q77" s="111">
        <v>7</v>
      </c>
      <c r="R77" s="111">
        <v>1</v>
      </c>
      <c r="S77" s="111">
        <v>1</v>
      </c>
      <c r="T77" s="111">
        <v>0</v>
      </c>
      <c r="U77" s="111">
        <v>5</v>
      </c>
      <c r="V77" s="111">
        <v>0</v>
      </c>
      <c r="W77" s="111">
        <v>0</v>
      </c>
      <c r="X77" s="111">
        <v>0</v>
      </c>
      <c r="Y77" s="111">
        <v>61</v>
      </c>
    </row>
    <row r="78" spans="1:25" s="112" customFormat="1" ht="12" customHeight="1" x14ac:dyDescent="0.2">
      <c r="A78" s="262" t="s">
        <v>103</v>
      </c>
      <c r="B78" s="262"/>
      <c r="C78" s="111">
        <v>1815</v>
      </c>
      <c r="D78" s="111">
        <v>1199</v>
      </c>
      <c r="E78" s="155">
        <v>70.31</v>
      </c>
      <c r="F78" s="111">
        <v>25</v>
      </c>
      <c r="G78" s="111">
        <v>4</v>
      </c>
      <c r="H78" s="111">
        <v>1170</v>
      </c>
      <c r="I78" s="111">
        <v>215</v>
      </c>
      <c r="J78" s="111">
        <v>294</v>
      </c>
      <c r="K78" s="111">
        <v>143</v>
      </c>
      <c r="L78" s="111">
        <v>78</v>
      </c>
      <c r="M78" s="111">
        <v>71</v>
      </c>
      <c r="N78" s="111">
        <v>60</v>
      </c>
      <c r="O78" s="111">
        <v>24</v>
      </c>
      <c r="P78" s="111">
        <v>15</v>
      </c>
      <c r="Q78" s="111">
        <v>2</v>
      </c>
      <c r="R78" s="111">
        <v>11</v>
      </c>
      <c r="S78" s="111">
        <v>1</v>
      </c>
      <c r="T78" s="111">
        <v>6</v>
      </c>
      <c r="U78" s="111">
        <v>10</v>
      </c>
      <c r="V78" s="111">
        <v>2</v>
      </c>
      <c r="W78" s="111">
        <v>0</v>
      </c>
      <c r="X78" s="111">
        <v>0</v>
      </c>
      <c r="Y78" s="111">
        <v>238</v>
      </c>
    </row>
    <row r="79" spans="1:25" s="112" customFormat="1" ht="12" customHeight="1" x14ac:dyDescent="0.2">
      <c r="A79" s="262" t="s">
        <v>105</v>
      </c>
      <c r="B79" s="262"/>
      <c r="C79" s="111">
        <v>517</v>
      </c>
      <c r="D79" s="111">
        <v>296</v>
      </c>
      <c r="E79" s="155">
        <v>94.26</v>
      </c>
      <c r="F79" s="111">
        <v>2</v>
      </c>
      <c r="G79" s="111">
        <v>3</v>
      </c>
      <c r="H79" s="111">
        <v>291</v>
      </c>
      <c r="I79" s="111">
        <v>62</v>
      </c>
      <c r="J79" s="111">
        <v>71</v>
      </c>
      <c r="K79" s="111">
        <v>36</v>
      </c>
      <c r="L79" s="111">
        <v>38</v>
      </c>
      <c r="M79" s="111">
        <v>14</v>
      </c>
      <c r="N79" s="111">
        <v>16</v>
      </c>
      <c r="O79" s="111">
        <v>1</v>
      </c>
      <c r="P79" s="111">
        <v>5</v>
      </c>
      <c r="Q79" s="111">
        <v>1</v>
      </c>
      <c r="R79" s="111">
        <v>8</v>
      </c>
      <c r="S79" s="111">
        <v>3</v>
      </c>
      <c r="T79" s="111">
        <v>2</v>
      </c>
      <c r="U79" s="111">
        <v>0</v>
      </c>
      <c r="V79" s="111">
        <v>3</v>
      </c>
      <c r="W79" s="111">
        <v>0</v>
      </c>
      <c r="X79" s="111">
        <v>0</v>
      </c>
      <c r="Y79" s="111">
        <v>31</v>
      </c>
    </row>
    <row r="80" spans="1:25" s="112" customFormat="1" ht="12" customHeight="1" x14ac:dyDescent="0.2">
      <c r="A80" s="262" t="s">
        <v>107</v>
      </c>
      <c r="B80" s="262"/>
      <c r="C80" s="111">
        <v>355</v>
      </c>
      <c r="D80" s="111">
        <v>228</v>
      </c>
      <c r="E80" s="155">
        <v>89.47</v>
      </c>
      <c r="F80" s="111">
        <v>7</v>
      </c>
      <c r="G80" s="111">
        <v>2</v>
      </c>
      <c r="H80" s="111">
        <v>219</v>
      </c>
      <c r="I80" s="111">
        <v>41</v>
      </c>
      <c r="J80" s="111">
        <v>34</v>
      </c>
      <c r="K80" s="111">
        <v>38</v>
      </c>
      <c r="L80" s="111">
        <v>31</v>
      </c>
      <c r="M80" s="111">
        <v>0</v>
      </c>
      <c r="N80" s="111">
        <v>16</v>
      </c>
      <c r="O80" s="111">
        <v>6</v>
      </c>
      <c r="P80" s="111">
        <v>5</v>
      </c>
      <c r="Q80" s="111">
        <v>2</v>
      </c>
      <c r="R80" s="111">
        <v>2</v>
      </c>
      <c r="S80" s="111">
        <v>0</v>
      </c>
      <c r="T80" s="111">
        <v>1</v>
      </c>
      <c r="U80" s="111">
        <v>1</v>
      </c>
      <c r="V80" s="111">
        <v>0</v>
      </c>
      <c r="W80" s="111">
        <v>0</v>
      </c>
      <c r="X80" s="111">
        <v>0</v>
      </c>
      <c r="Y80" s="111">
        <v>42</v>
      </c>
    </row>
    <row r="81" spans="1:25" s="112" customFormat="1" ht="12" customHeight="1" x14ac:dyDescent="0.2">
      <c r="A81" s="262" t="s">
        <v>108</v>
      </c>
      <c r="B81" s="262"/>
      <c r="C81" s="111">
        <v>548</v>
      </c>
      <c r="D81" s="111">
        <v>325</v>
      </c>
      <c r="E81" s="155">
        <v>88.92</v>
      </c>
      <c r="F81" s="111">
        <v>7</v>
      </c>
      <c r="G81" s="111">
        <v>2</v>
      </c>
      <c r="H81" s="111">
        <v>316</v>
      </c>
      <c r="I81" s="111">
        <v>65</v>
      </c>
      <c r="J81" s="111">
        <v>61</v>
      </c>
      <c r="K81" s="111">
        <v>18</v>
      </c>
      <c r="L81" s="111">
        <v>32</v>
      </c>
      <c r="M81" s="111">
        <v>28</v>
      </c>
      <c r="N81" s="111">
        <v>27</v>
      </c>
      <c r="O81" s="111">
        <v>12</v>
      </c>
      <c r="P81" s="111">
        <v>3</v>
      </c>
      <c r="Q81" s="111">
        <v>1</v>
      </c>
      <c r="R81" s="111">
        <v>2</v>
      </c>
      <c r="S81" s="111">
        <v>1</v>
      </c>
      <c r="T81" s="111">
        <v>5</v>
      </c>
      <c r="U81" s="111">
        <v>0</v>
      </c>
      <c r="V81" s="111">
        <v>0</v>
      </c>
      <c r="W81" s="111">
        <v>0</v>
      </c>
      <c r="X81" s="111">
        <v>1</v>
      </c>
      <c r="Y81" s="111">
        <v>60</v>
      </c>
    </row>
    <row r="82" spans="1:25" s="112" customFormat="1" ht="12" customHeight="1" x14ac:dyDescent="0.2">
      <c r="A82" s="262" t="s">
        <v>109</v>
      </c>
      <c r="B82" s="262"/>
      <c r="C82" s="111">
        <v>957</v>
      </c>
      <c r="D82" s="111">
        <v>603</v>
      </c>
      <c r="E82" s="155">
        <v>90.71</v>
      </c>
      <c r="F82" s="111">
        <v>15</v>
      </c>
      <c r="G82" s="111">
        <v>3</v>
      </c>
      <c r="H82" s="111">
        <v>585</v>
      </c>
      <c r="I82" s="111">
        <v>146</v>
      </c>
      <c r="J82" s="111">
        <v>116</v>
      </c>
      <c r="K82" s="111">
        <v>89</v>
      </c>
      <c r="L82" s="111">
        <v>42</v>
      </c>
      <c r="M82" s="111">
        <v>43</v>
      </c>
      <c r="N82" s="111">
        <v>15</v>
      </c>
      <c r="O82" s="111">
        <v>7</v>
      </c>
      <c r="P82" s="111">
        <v>1</v>
      </c>
      <c r="Q82" s="111">
        <v>0</v>
      </c>
      <c r="R82" s="111">
        <v>5</v>
      </c>
      <c r="S82" s="111">
        <v>1</v>
      </c>
      <c r="T82" s="111">
        <v>3</v>
      </c>
      <c r="U82" s="111">
        <v>3</v>
      </c>
      <c r="V82" s="111">
        <v>0</v>
      </c>
      <c r="W82" s="111">
        <v>0</v>
      </c>
      <c r="X82" s="111">
        <v>0</v>
      </c>
      <c r="Y82" s="111">
        <v>114</v>
      </c>
    </row>
    <row r="83" spans="1:25" s="112" customFormat="1" ht="12" customHeight="1" x14ac:dyDescent="0.2">
      <c r="A83" s="262" t="s">
        <v>112</v>
      </c>
      <c r="B83" s="262"/>
      <c r="C83" s="111">
        <v>1375</v>
      </c>
      <c r="D83" s="111">
        <v>901</v>
      </c>
      <c r="E83" s="155">
        <v>93.23</v>
      </c>
      <c r="F83" s="111">
        <v>24</v>
      </c>
      <c r="G83" s="111">
        <v>4</v>
      </c>
      <c r="H83" s="111">
        <v>873</v>
      </c>
      <c r="I83" s="111">
        <v>144</v>
      </c>
      <c r="J83" s="111">
        <v>139</v>
      </c>
      <c r="K83" s="111">
        <v>212</v>
      </c>
      <c r="L83" s="111">
        <v>94</v>
      </c>
      <c r="M83" s="111">
        <v>47</v>
      </c>
      <c r="N83" s="111">
        <v>27</v>
      </c>
      <c r="O83" s="111">
        <v>4</v>
      </c>
      <c r="P83" s="111">
        <v>10</v>
      </c>
      <c r="Q83" s="111">
        <v>9</v>
      </c>
      <c r="R83" s="111">
        <v>4</v>
      </c>
      <c r="S83" s="111">
        <v>4</v>
      </c>
      <c r="T83" s="111">
        <v>4</v>
      </c>
      <c r="U83" s="111">
        <v>10</v>
      </c>
      <c r="V83" s="111">
        <v>0</v>
      </c>
      <c r="W83" s="111">
        <v>0</v>
      </c>
      <c r="X83" s="111">
        <v>0</v>
      </c>
      <c r="Y83" s="111">
        <v>165</v>
      </c>
    </row>
    <row r="84" spans="1:25" s="112" customFormat="1" ht="12" customHeight="1" x14ac:dyDescent="0.2">
      <c r="A84" s="262" t="s">
        <v>113</v>
      </c>
      <c r="B84" s="262"/>
      <c r="C84" s="111">
        <v>5087</v>
      </c>
      <c r="D84" s="111">
        <v>3028</v>
      </c>
      <c r="E84" s="155">
        <v>95.94</v>
      </c>
      <c r="F84" s="111">
        <v>63</v>
      </c>
      <c r="G84" s="111">
        <v>27</v>
      </c>
      <c r="H84" s="111">
        <v>2938</v>
      </c>
      <c r="I84" s="111">
        <v>425</v>
      </c>
      <c r="J84" s="111">
        <v>552</v>
      </c>
      <c r="K84" s="111">
        <v>380</v>
      </c>
      <c r="L84" s="111">
        <v>432</v>
      </c>
      <c r="M84" s="111">
        <v>116</v>
      </c>
      <c r="N84" s="111">
        <v>229</v>
      </c>
      <c r="O84" s="111">
        <v>75</v>
      </c>
      <c r="P84" s="111">
        <v>48</v>
      </c>
      <c r="Q84" s="111">
        <v>74</v>
      </c>
      <c r="R84" s="111">
        <v>28</v>
      </c>
      <c r="S84" s="111">
        <v>14</v>
      </c>
      <c r="T84" s="111">
        <v>15</v>
      </c>
      <c r="U84" s="111">
        <v>10</v>
      </c>
      <c r="V84" s="111">
        <v>3</v>
      </c>
      <c r="W84" s="111">
        <v>1</v>
      </c>
      <c r="X84" s="111">
        <v>9</v>
      </c>
      <c r="Y84" s="111">
        <v>527</v>
      </c>
    </row>
    <row r="85" spans="1:25" s="112" customFormat="1" ht="12" customHeight="1" x14ac:dyDescent="0.2">
      <c r="A85" s="262" t="s">
        <v>117</v>
      </c>
      <c r="B85" s="262"/>
      <c r="C85" s="111">
        <v>2655</v>
      </c>
      <c r="D85" s="111">
        <v>1435</v>
      </c>
      <c r="E85" s="155">
        <v>89.55</v>
      </c>
      <c r="F85" s="111">
        <v>40</v>
      </c>
      <c r="G85" s="111">
        <v>10</v>
      </c>
      <c r="H85" s="111">
        <v>1385</v>
      </c>
      <c r="I85" s="111">
        <v>266</v>
      </c>
      <c r="J85" s="111">
        <v>200</v>
      </c>
      <c r="K85" s="111">
        <v>205</v>
      </c>
      <c r="L85" s="111">
        <v>185</v>
      </c>
      <c r="M85" s="111">
        <v>117</v>
      </c>
      <c r="N85" s="111">
        <v>70</v>
      </c>
      <c r="O85" s="111">
        <v>21</v>
      </c>
      <c r="P85" s="111">
        <v>22</v>
      </c>
      <c r="Q85" s="111">
        <v>5</v>
      </c>
      <c r="R85" s="111">
        <v>11</v>
      </c>
      <c r="S85" s="111">
        <v>7</v>
      </c>
      <c r="T85" s="111">
        <v>11</v>
      </c>
      <c r="U85" s="111">
        <v>10</v>
      </c>
      <c r="V85" s="111">
        <v>2</v>
      </c>
      <c r="W85" s="111">
        <v>0</v>
      </c>
      <c r="X85" s="111">
        <v>1</v>
      </c>
      <c r="Y85" s="111">
        <v>252</v>
      </c>
    </row>
    <row r="86" spans="1:25" s="112" customFormat="1" ht="12" customHeight="1" x14ac:dyDescent="0.2">
      <c r="A86" s="262" t="s">
        <v>120</v>
      </c>
      <c r="B86" s="262"/>
      <c r="C86" s="111">
        <v>2773</v>
      </c>
      <c r="D86" s="111">
        <v>1627</v>
      </c>
      <c r="E86" s="155">
        <v>90.84</v>
      </c>
      <c r="F86" s="111">
        <v>36</v>
      </c>
      <c r="G86" s="111">
        <v>15</v>
      </c>
      <c r="H86" s="111">
        <v>1576</v>
      </c>
      <c r="I86" s="111">
        <v>490</v>
      </c>
      <c r="J86" s="111">
        <v>260</v>
      </c>
      <c r="K86" s="111">
        <v>157</v>
      </c>
      <c r="L86" s="111">
        <v>150</v>
      </c>
      <c r="M86" s="111">
        <v>102</v>
      </c>
      <c r="N86" s="111">
        <v>65</v>
      </c>
      <c r="O86" s="111">
        <v>18</v>
      </c>
      <c r="P86" s="111">
        <v>29</v>
      </c>
      <c r="Q86" s="111">
        <v>5</v>
      </c>
      <c r="R86" s="111">
        <v>25</v>
      </c>
      <c r="S86" s="111">
        <v>9</v>
      </c>
      <c r="T86" s="111">
        <v>5</v>
      </c>
      <c r="U86" s="111">
        <v>13</v>
      </c>
      <c r="V86" s="111">
        <v>3</v>
      </c>
      <c r="W86" s="111">
        <v>1</v>
      </c>
      <c r="X86" s="111">
        <v>0</v>
      </c>
      <c r="Y86" s="111">
        <v>244</v>
      </c>
    </row>
    <row r="87" spans="1:25" s="112" customFormat="1" ht="12" customHeight="1" x14ac:dyDescent="0.2">
      <c r="A87" s="262" t="s">
        <v>121</v>
      </c>
      <c r="B87" s="262"/>
      <c r="C87" s="111">
        <v>1463</v>
      </c>
      <c r="D87" s="111">
        <v>1053</v>
      </c>
      <c r="E87" s="155">
        <v>95.92</v>
      </c>
      <c r="F87" s="111">
        <v>19</v>
      </c>
      <c r="G87" s="111">
        <v>4</v>
      </c>
      <c r="H87" s="111">
        <v>1030</v>
      </c>
      <c r="I87" s="111">
        <v>275</v>
      </c>
      <c r="J87" s="111">
        <v>122</v>
      </c>
      <c r="K87" s="111">
        <v>98</v>
      </c>
      <c r="L87" s="111">
        <v>186</v>
      </c>
      <c r="M87" s="111">
        <v>28</v>
      </c>
      <c r="N87" s="111">
        <v>67</v>
      </c>
      <c r="O87" s="111">
        <v>12</v>
      </c>
      <c r="P87" s="111">
        <v>17</v>
      </c>
      <c r="Q87" s="111">
        <v>7</v>
      </c>
      <c r="R87" s="111">
        <v>12</v>
      </c>
      <c r="S87" s="111">
        <v>6</v>
      </c>
      <c r="T87" s="111">
        <v>5</v>
      </c>
      <c r="U87" s="111">
        <v>2</v>
      </c>
      <c r="V87" s="111">
        <v>0</v>
      </c>
      <c r="W87" s="111">
        <v>0</v>
      </c>
      <c r="X87" s="111">
        <v>0</v>
      </c>
      <c r="Y87" s="111">
        <v>193</v>
      </c>
    </row>
    <row r="88" spans="1:25" s="112" customFormat="1" ht="12" customHeight="1" x14ac:dyDescent="0.2">
      <c r="A88" s="262" t="s">
        <v>123</v>
      </c>
      <c r="B88" s="262"/>
      <c r="C88" s="111">
        <v>664</v>
      </c>
      <c r="D88" s="111">
        <v>340</v>
      </c>
      <c r="E88" s="155">
        <v>91.18</v>
      </c>
      <c r="F88" s="111">
        <v>6</v>
      </c>
      <c r="G88" s="111">
        <v>2</v>
      </c>
      <c r="H88" s="111">
        <v>332</v>
      </c>
      <c r="I88" s="111">
        <v>60</v>
      </c>
      <c r="J88" s="111">
        <v>58</v>
      </c>
      <c r="K88" s="111">
        <v>39</v>
      </c>
      <c r="L88" s="111">
        <v>35</v>
      </c>
      <c r="M88" s="111">
        <v>32</v>
      </c>
      <c r="N88" s="111">
        <v>17</v>
      </c>
      <c r="O88" s="111">
        <v>4</v>
      </c>
      <c r="P88" s="111">
        <v>8</v>
      </c>
      <c r="Q88" s="111">
        <v>4</v>
      </c>
      <c r="R88" s="111">
        <v>5</v>
      </c>
      <c r="S88" s="111">
        <v>1</v>
      </c>
      <c r="T88" s="111">
        <v>0</v>
      </c>
      <c r="U88" s="111">
        <v>5</v>
      </c>
      <c r="V88" s="111">
        <v>0</v>
      </c>
      <c r="W88" s="111">
        <v>0</v>
      </c>
      <c r="X88" s="111">
        <v>0</v>
      </c>
      <c r="Y88" s="111">
        <v>64</v>
      </c>
    </row>
    <row r="89" spans="1:25" s="112" customFormat="1" ht="12" customHeight="1" x14ac:dyDescent="0.2">
      <c r="A89" s="262" t="s">
        <v>124</v>
      </c>
      <c r="B89" s="262"/>
      <c r="C89" s="111">
        <v>984</v>
      </c>
      <c r="D89" s="111">
        <v>673</v>
      </c>
      <c r="E89" s="155">
        <v>87.82</v>
      </c>
      <c r="F89" s="111">
        <v>11</v>
      </c>
      <c r="G89" s="111">
        <v>2</v>
      </c>
      <c r="H89" s="111">
        <v>660</v>
      </c>
      <c r="I89" s="111">
        <v>178</v>
      </c>
      <c r="J89" s="111">
        <v>103</v>
      </c>
      <c r="K89" s="111">
        <v>88</v>
      </c>
      <c r="L89" s="111">
        <v>69</v>
      </c>
      <c r="M89" s="111">
        <v>33</v>
      </c>
      <c r="N89" s="111">
        <v>24</v>
      </c>
      <c r="O89" s="111">
        <v>7</v>
      </c>
      <c r="P89" s="111">
        <v>10</v>
      </c>
      <c r="Q89" s="111">
        <v>1</v>
      </c>
      <c r="R89" s="111">
        <v>8</v>
      </c>
      <c r="S89" s="111">
        <v>2</v>
      </c>
      <c r="T89" s="111">
        <v>2</v>
      </c>
      <c r="U89" s="111">
        <v>2</v>
      </c>
      <c r="V89" s="111">
        <v>0</v>
      </c>
      <c r="W89" s="111">
        <v>0</v>
      </c>
      <c r="X89" s="111">
        <v>0</v>
      </c>
      <c r="Y89" s="111">
        <v>133</v>
      </c>
    </row>
    <row r="90" spans="1:25" s="112" customFormat="1" ht="12" customHeight="1" x14ac:dyDescent="0.2">
      <c r="A90" s="262" t="s">
        <v>125</v>
      </c>
      <c r="B90" s="262"/>
      <c r="C90" s="111">
        <v>436</v>
      </c>
      <c r="D90" s="111">
        <v>249</v>
      </c>
      <c r="E90" s="155">
        <v>92.37</v>
      </c>
      <c r="F90" s="111">
        <v>5</v>
      </c>
      <c r="G90" s="111">
        <v>4</v>
      </c>
      <c r="H90" s="111">
        <v>240</v>
      </c>
      <c r="I90" s="111">
        <v>17</v>
      </c>
      <c r="J90" s="111">
        <v>51</v>
      </c>
      <c r="K90" s="111">
        <v>40</v>
      </c>
      <c r="L90" s="111">
        <v>24</v>
      </c>
      <c r="M90" s="111">
        <v>26</v>
      </c>
      <c r="N90" s="111">
        <v>23</v>
      </c>
      <c r="O90" s="111">
        <v>3</v>
      </c>
      <c r="P90" s="111">
        <v>1</v>
      </c>
      <c r="Q90" s="111">
        <v>7</v>
      </c>
      <c r="R90" s="111">
        <v>1</v>
      </c>
      <c r="S90" s="111">
        <v>0</v>
      </c>
      <c r="T90" s="111">
        <v>2</v>
      </c>
      <c r="U90" s="111">
        <v>1</v>
      </c>
      <c r="V90" s="111">
        <v>2</v>
      </c>
      <c r="W90" s="111">
        <v>1</v>
      </c>
      <c r="X90" s="111">
        <v>0</v>
      </c>
      <c r="Y90" s="111">
        <v>41</v>
      </c>
    </row>
    <row r="91" spans="1:25" s="112" customFormat="1" ht="12" customHeight="1" x14ac:dyDescent="0.2">
      <c r="A91" s="262" t="s">
        <v>126</v>
      </c>
      <c r="B91" s="262"/>
      <c r="C91" s="111">
        <v>306</v>
      </c>
      <c r="D91" s="111">
        <v>154</v>
      </c>
      <c r="E91" s="155">
        <v>95.45</v>
      </c>
      <c r="F91" s="111">
        <v>9</v>
      </c>
      <c r="G91" s="111">
        <v>0</v>
      </c>
      <c r="H91" s="111">
        <v>145</v>
      </c>
      <c r="I91" s="111">
        <v>34</v>
      </c>
      <c r="J91" s="111">
        <v>29</v>
      </c>
      <c r="K91" s="111">
        <v>34</v>
      </c>
      <c r="L91" s="111">
        <v>8</v>
      </c>
      <c r="M91" s="111">
        <v>5</v>
      </c>
      <c r="N91" s="111">
        <v>3</v>
      </c>
      <c r="O91" s="111">
        <v>2</v>
      </c>
      <c r="P91" s="111">
        <v>3</v>
      </c>
      <c r="Q91" s="111">
        <v>1</v>
      </c>
      <c r="R91" s="111">
        <v>1</v>
      </c>
      <c r="S91" s="111">
        <v>3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11">
        <v>22</v>
      </c>
    </row>
    <row r="92" spans="1:25" s="112" customFormat="1" ht="12" customHeight="1" x14ac:dyDescent="0.2">
      <c r="A92" s="262" t="s">
        <v>127</v>
      </c>
      <c r="B92" s="262"/>
      <c r="C92" s="111">
        <v>908</v>
      </c>
      <c r="D92" s="111">
        <v>550</v>
      </c>
      <c r="E92" s="155">
        <v>92.73</v>
      </c>
      <c r="F92" s="111">
        <v>13</v>
      </c>
      <c r="G92" s="111">
        <v>7</v>
      </c>
      <c r="H92" s="111">
        <v>530</v>
      </c>
      <c r="I92" s="111">
        <v>143</v>
      </c>
      <c r="J92" s="111">
        <v>129</v>
      </c>
      <c r="K92" s="111">
        <v>46</v>
      </c>
      <c r="L92" s="111">
        <v>37</v>
      </c>
      <c r="M92" s="111">
        <v>32</v>
      </c>
      <c r="N92" s="111">
        <v>18</v>
      </c>
      <c r="O92" s="111">
        <v>8</v>
      </c>
      <c r="P92" s="111">
        <v>4</v>
      </c>
      <c r="Q92" s="111">
        <v>2</v>
      </c>
      <c r="R92" s="111">
        <v>6</v>
      </c>
      <c r="S92" s="111">
        <v>0</v>
      </c>
      <c r="T92" s="111">
        <v>11</v>
      </c>
      <c r="U92" s="111">
        <v>4</v>
      </c>
      <c r="V92" s="111">
        <v>0</v>
      </c>
      <c r="W92" s="111">
        <v>0</v>
      </c>
      <c r="X92" s="111">
        <v>0</v>
      </c>
      <c r="Y92" s="111">
        <v>90</v>
      </c>
    </row>
    <row r="93" spans="1:25" s="112" customFormat="1" ht="12" customHeight="1" x14ac:dyDescent="0.2">
      <c r="A93" s="262" t="s">
        <v>129</v>
      </c>
      <c r="B93" s="262"/>
      <c r="C93" s="111">
        <v>995</v>
      </c>
      <c r="D93" s="111">
        <v>573</v>
      </c>
      <c r="E93" s="155">
        <v>91.27</v>
      </c>
      <c r="F93" s="111">
        <v>14</v>
      </c>
      <c r="G93" s="111">
        <v>5</v>
      </c>
      <c r="H93" s="111">
        <v>554</v>
      </c>
      <c r="I93" s="111">
        <v>116</v>
      </c>
      <c r="J93" s="111">
        <v>111</v>
      </c>
      <c r="K93" s="111">
        <v>74</v>
      </c>
      <c r="L93" s="111">
        <v>51</v>
      </c>
      <c r="M93" s="111">
        <v>32</v>
      </c>
      <c r="N93" s="111">
        <v>18</v>
      </c>
      <c r="O93" s="111">
        <v>11</v>
      </c>
      <c r="P93" s="111">
        <v>11</v>
      </c>
      <c r="Q93" s="111">
        <v>3</v>
      </c>
      <c r="R93" s="111">
        <v>4</v>
      </c>
      <c r="S93" s="111">
        <v>1</v>
      </c>
      <c r="T93" s="111">
        <v>7</v>
      </c>
      <c r="U93" s="111">
        <v>2</v>
      </c>
      <c r="V93" s="111">
        <v>0</v>
      </c>
      <c r="W93" s="111">
        <v>0</v>
      </c>
      <c r="X93" s="111">
        <v>1</v>
      </c>
      <c r="Y93" s="111">
        <v>112</v>
      </c>
    </row>
    <row r="94" spans="1:25" s="112" customFormat="1" ht="12" customHeight="1" x14ac:dyDescent="0.2">
      <c r="A94" s="262" t="s">
        <v>131</v>
      </c>
      <c r="B94" s="262"/>
      <c r="C94" s="111">
        <v>35149</v>
      </c>
      <c r="D94" s="111">
        <v>18594</v>
      </c>
      <c r="E94" s="155">
        <v>84.34</v>
      </c>
      <c r="F94" s="111">
        <v>411</v>
      </c>
      <c r="G94" s="111">
        <v>216</v>
      </c>
      <c r="H94" s="111">
        <v>17967</v>
      </c>
      <c r="I94" s="111">
        <v>3630</v>
      </c>
      <c r="J94" s="111">
        <v>3578</v>
      </c>
      <c r="K94" s="111">
        <v>1897</v>
      </c>
      <c r="L94" s="111">
        <v>2087</v>
      </c>
      <c r="M94" s="111">
        <v>1162</v>
      </c>
      <c r="N94" s="111">
        <v>1080</v>
      </c>
      <c r="O94" s="111">
        <v>322</v>
      </c>
      <c r="P94" s="111">
        <v>324</v>
      </c>
      <c r="Q94" s="111">
        <v>177</v>
      </c>
      <c r="R94" s="111">
        <v>184</v>
      </c>
      <c r="S94" s="111">
        <v>64</v>
      </c>
      <c r="T94" s="111">
        <v>93</v>
      </c>
      <c r="U94" s="111">
        <v>74</v>
      </c>
      <c r="V94" s="111">
        <v>29</v>
      </c>
      <c r="W94" s="111">
        <v>1</v>
      </c>
      <c r="X94" s="111">
        <v>18</v>
      </c>
      <c r="Y94" s="111">
        <v>3247</v>
      </c>
    </row>
    <row r="95" spans="1:25" s="112" customFormat="1" ht="12" customHeight="1" x14ac:dyDescent="0.2">
      <c r="A95" s="262" t="s">
        <v>132</v>
      </c>
      <c r="B95" s="262"/>
      <c r="C95" s="111">
        <v>1103</v>
      </c>
      <c r="D95" s="111">
        <v>599</v>
      </c>
      <c r="E95" s="155">
        <v>96.16</v>
      </c>
      <c r="F95" s="111">
        <v>14</v>
      </c>
      <c r="G95" s="111">
        <v>4</v>
      </c>
      <c r="H95" s="111">
        <v>581</v>
      </c>
      <c r="I95" s="111">
        <v>101</v>
      </c>
      <c r="J95" s="111">
        <v>124</v>
      </c>
      <c r="K95" s="111">
        <v>75</v>
      </c>
      <c r="L95" s="111">
        <v>66</v>
      </c>
      <c r="M95" s="111">
        <v>52</v>
      </c>
      <c r="N95" s="111">
        <v>30</v>
      </c>
      <c r="O95" s="111">
        <v>4</v>
      </c>
      <c r="P95" s="111">
        <v>12</v>
      </c>
      <c r="Q95" s="111">
        <v>3</v>
      </c>
      <c r="R95" s="111">
        <v>9</v>
      </c>
      <c r="S95" s="111">
        <v>1</v>
      </c>
      <c r="T95" s="111">
        <v>1</v>
      </c>
      <c r="U95" s="111">
        <v>5</v>
      </c>
      <c r="V95" s="111">
        <v>3</v>
      </c>
      <c r="W95" s="111">
        <v>0</v>
      </c>
      <c r="X95" s="111">
        <v>0</v>
      </c>
      <c r="Y95" s="111">
        <v>95</v>
      </c>
    </row>
    <row r="96" spans="1:25" s="112" customFormat="1" ht="12" customHeight="1" x14ac:dyDescent="0.2">
      <c r="A96" s="262" t="s">
        <v>133</v>
      </c>
      <c r="B96" s="262"/>
      <c r="C96" s="111">
        <v>897</v>
      </c>
      <c r="D96" s="111">
        <v>598</v>
      </c>
      <c r="E96" s="155">
        <v>93.31</v>
      </c>
      <c r="F96" s="111">
        <v>17</v>
      </c>
      <c r="G96" s="111">
        <v>5</v>
      </c>
      <c r="H96" s="111">
        <v>576</v>
      </c>
      <c r="I96" s="111">
        <v>90</v>
      </c>
      <c r="J96" s="111">
        <v>128</v>
      </c>
      <c r="K96" s="111">
        <v>94</v>
      </c>
      <c r="L96" s="111">
        <v>48</v>
      </c>
      <c r="M96" s="111">
        <v>52</v>
      </c>
      <c r="N96" s="111">
        <v>24</v>
      </c>
      <c r="O96" s="111">
        <v>4</v>
      </c>
      <c r="P96" s="111">
        <v>7</v>
      </c>
      <c r="Q96" s="111">
        <v>6</v>
      </c>
      <c r="R96" s="111">
        <v>1</v>
      </c>
      <c r="S96" s="111">
        <v>1</v>
      </c>
      <c r="T96" s="111">
        <v>3</v>
      </c>
      <c r="U96" s="111">
        <v>3</v>
      </c>
      <c r="V96" s="111">
        <v>0</v>
      </c>
      <c r="W96" s="111">
        <v>0</v>
      </c>
      <c r="X96" s="111">
        <v>0</v>
      </c>
      <c r="Y96" s="111">
        <v>115</v>
      </c>
    </row>
    <row r="97" spans="1:25" s="112" customFormat="1" ht="12" customHeight="1" x14ac:dyDescent="0.2">
      <c r="A97" s="262" t="s">
        <v>134</v>
      </c>
      <c r="B97" s="262"/>
      <c r="C97" s="111">
        <v>393</v>
      </c>
      <c r="D97" s="111">
        <v>248</v>
      </c>
      <c r="E97" s="155">
        <v>91.94</v>
      </c>
      <c r="F97" s="111">
        <v>5</v>
      </c>
      <c r="G97" s="111">
        <v>1</v>
      </c>
      <c r="H97" s="111">
        <v>242</v>
      </c>
      <c r="I97" s="111">
        <v>46</v>
      </c>
      <c r="J97" s="111">
        <v>34</v>
      </c>
      <c r="K97" s="111">
        <v>30</v>
      </c>
      <c r="L97" s="111">
        <v>36</v>
      </c>
      <c r="M97" s="111">
        <v>9</v>
      </c>
      <c r="N97" s="111">
        <v>17</v>
      </c>
      <c r="O97" s="111">
        <v>2</v>
      </c>
      <c r="P97" s="111">
        <v>9</v>
      </c>
      <c r="Q97" s="111">
        <v>4</v>
      </c>
      <c r="R97" s="111">
        <v>0</v>
      </c>
      <c r="S97" s="111">
        <v>6</v>
      </c>
      <c r="T97" s="111">
        <v>1</v>
      </c>
      <c r="U97" s="111">
        <v>2</v>
      </c>
      <c r="V97" s="111">
        <v>0</v>
      </c>
      <c r="W97" s="111">
        <v>0</v>
      </c>
      <c r="X97" s="111">
        <v>0</v>
      </c>
      <c r="Y97" s="111">
        <v>46</v>
      </c>
    </row>
    <row r="98" spans="1:25" s="112" customFormat="1" ht="12" customHeight="1" x14ac:dyDescent="0.2">
      <c r="A98" s="262" t="s">
        <v>135</v>
      </c>
      <c r="B98" s="262"/>
      <c r="C98" s="111">
        <v>3242</v>
      </c>
      <c r="D98" s="111">
        <v>1752</v>
      </c>
      <c r="E98" s="155">
        <v>79</v>
      </c>
      <c r="F98" s="111">
        <v>23</v>
      </c>
      <c r="G98" s="111">
        <v>10</v>
      </c>
      <c r="H98" s="111">
        <v>1719</v>
      </c>
      <c r="I98" s="111">
        <v>243</v>
      </c>
      <c r="J98" s="111">
        <v>211</v>
      </c>
      <c r="K98" s="111">
        <v>445</v>
      </c>
      <c r="L98" s="111">
        <v>227</v>
      </c>
      <c r="M98" s="111">
        <v>99</v>
      </c>
      <c r="N98" s="111">
        <v>76</v>
      </c>
      <c r="O98" s="111">
        <v>37</v>
      </c>
      <c r="P98" s="111">
        <v>34</v>
      </c>
      <c r="Q98" s="111">
        <v>11</v>
      </c>
      <c r="R98" s="111">
        <v>17</v>
      </c>
      <c r="S98" s="111">
        <v>7</v>
      </c>
      <c r="T98" s="111">
        <v>7</v>
      </c>
      <c r="U98" s="111">
        <v>6</v>
      </c>
      <c r="V98" s="111">
        <v>4</v>
      </c>
      <c r="W98" s="111">
        <v>0</v>
      </c>
      <c r="X98" s="111">
        <v>0</v>
      </c>
      <c r="Y98" s="111">
        <v>295</v>
      </c>
    </row>
    <row r="99" spans="1:25" s="112" customFormat="1" ht="12" customHeight="1" x14ac:dyDescent="0.2">
      <c r="A99" s="262" t="s">
        <v>136</v>
      </c>
      <c r="B99" s="262"/>
      <c r="C99" s="111">
        <v>849</v>
      </c>
      <c r="D99" s="111">
        <v>507</v>
      </c>
      <c r="E99" s="155">
        <v>90.93</v>
      </c>
      <c r="F99" s="111">
        <v>10</v>
      </c>
      <c r="G99" s="111">
        <v>3</v>
      </c>
      <c r="H99" s="111">
        <v>494</v>
      </c>
      <c r="I99" s="111">
        <v>92</v>
      </c>
      <c r="J99" s="111">
        <v>112</v>
      </c>
      <c r="K99" s="111">
        <v>50</v>
      </c>
      <c r="L99" s="111">
        <v>65</v>
      </c>
      <c r="M99" s="111">
        <v>30</v>
      </c>
      <c r="N99" s="111">
        <v>38</v>
      </c>
      <c r="O99" s="111">
        <v>4</v>
      </c>
      <c r="P99" s="111">
        <v>8</v>
      </c>
      <c r="Q99" s="111">
        <v>3</v>
      </c>
      <c r="R99" s="111">
        <v>1</v>
      </c>
      <c r="S99" s="111">
        <v>2</v>
      </c>
      <c r="T99" s="111">
        <v>4</v>
      </c>
      <c r="U99" s="111">
        <v>4</v>
      </c>
      <c r="V99" s="111">
        <v>0</v>
      </c>
      <c r="W99" s="111">
        <v>0</v>
      </c>
      <c r="X99" s="111">
        <v>0</v>
      </c>
      <c r="Y99" s="111">
        <v>81</v>
      </c>
    </row>
    <row r="100" spans="1:25" s="112" customFormat="1" ht="12" customHeight="1" x14ac:dyDescent="0.2">
      <c r="A100" s="262" t="s">
        <v>137</v>
      </c>
      <c r="B100" s="262"/>
      <c r="C100" s="111">
        <v>970</v>
      </c>
      <c r="D100" s="111">
        <v>602</v>
      </c>
      <c r="E100" s="155">
        <v>90.37</v>
      </c>
      <c r="F100" s="111">
        <v>20</v>
      </c>
      <c r="G100" s="111">
        <v>5</v>
      </c>
      <c r="H100" s="111">
        <v>577</v>
      </c>
      <c r="I100" s="111">
        <v>162</v>
      </c>
      <c r="J100" s="111">
        <v>86</v>
      </c>
      <c r="K100" s="111">
        <v>55</v>
      </c>
      <c r="L100" s="111">
        <v>81</v>
      </c>
      <c r="M100" s="111">
        <v>39</v>
      </c>
      <c r="N100" s="111">
        <v>32</v>
      </c>
      <c r="O100" s="111">
        <v>4</v>
      </c>
      <c r="P100" s="111">
        <v>13</v>
      </c>
      <c r="Q100" s="111">
        <v>1</v>
      </c>
      <c r="R100" s="111">
        <v>8</v>
      </c>
      <c r="S100" s="111">
        <v>5</v>
      </c>
      <c r="T100" s="111">
        <v>4</v>
      </c>
      <c r="U100" s="111">
        <v>1</v>
      </c>
      <c r="V100" s="111">
        <v>1</v>
      </c>
      <c r="W100" s="111">
        <v>0</v>
      </c>
      <c r="X100" s="111">
        <v>1</v>
      </c>
      <c r="Y100" s="111">
        <v>84</v>
      </c>
    </row>
    <row r="101" spans="1:25" s="112" customFormat="1" ht="12" customHeight="1" x14ac:dyDescent="0.2">
      <c r="A101" s="262" t="s">
        <v>138</v>
      </c>
      <c r="B101" s="262"/>
      <c r="C101" s="111">
        <v>950</v>
      </c>
      <c r="D101" s="111">
        <v>687</v>
      </c>
      <c r="E101" s="155">
        <v>88.36</v>
      </c>
      <c r="F101" s="111">
        <v>19</v>
      </c>
      <c r="G101" s="111">
        <v>0</v>
      </c>
      <c r="H101" s="111">
        <v>668</v>
      </c>
      <c r="I101" s="111">
        <v>114</v>
      </c>
      <c r="J101" s="111">
        <v>156</v>
      </c>
      <c r="K101" s="111">
        <v>110</v>
      </c>
      <c r="L101" s="111">
        <v>43</v>
      </c>
      <c r="M101" s="111">
        <v>39</v>
      </c>
      <c r="N101" s="111">
        <v>12</v>
      </c>
      <c r="O101" s="111">
        <v>11</v>
      </c>
      <c r="P101" s="111">
        <v>14</v>
      </c>
      <c r="Q101" s="111">
        <v>4</v>
      </c>
      <c r="R101" s="111">
        <v>2</v>
      </c>
      <c r="S101" s="111">
        <v>1</v>
      </c>
      <c r="T101" s="111">
        <v>4</v>
      </c>
      <c r="U101" s="111">
        <v>8</v>
      </c>
      <c r="V101" s="111">
        <v>1</v>
      </c>
      <c r="W101" s="111">
        <v>2</v>
      </c>
      <c r="X101" s="111">
        <v>0</v>
      </c>
      <c r="Y101" s="111">
        <v>147</v>
      </c>
    </row>
    <row r="102" spans="1:25" s="112" customFormat="1" ht="12" customHeight="1" x14ac:dyDescent="0.2">
      <c r="A102" s="262" t="s">
        <v>139</v>
      </c>
      <c r="B102" s="262"/>
      <c r="C102" s="111">
        <v>217</v>
      </c>
      <c r="D102" s="111">
        <v>124</v>
      </c>
      <c r="E102" s="155">
        <v>87.9</v>
      </c>
      <c r="F102" s="111">
        <v>6</v>
      </c>
      <c r="G102" s="111">
        <v>0</v>
      </c>
      <c r="H102" s="111">
        <v>118</v>
      </c>
      <c r="I102" s="111">
        <v>17</v>
      </c>
      <c r="J102" s="111">
        <v>33</v>
      </c>
      <c r="K102" s="111">
        <v>2</v>
      </c>
      <c r="L102" s="111">
        <v>25</v>
      </c>
      <c r="M102" s="111">
        <v>8</v>
      </c>
      <c r="N102" s="111">
        <v>10</v>
      </c>
      <c r="O102" s="111">
        <v>2</v>
      </c>
      <c r="P102" s="111">
        <v>1</v>
      </c>
      <c r="Q102" s="111">
        <v>2</v>
      </c>
      <c r="R102" s="111">
        <v>0</v>
      </c>
      <c r="S102" s="111">
        <v>0</v>
      </c>
      <c r="T102" s="111">
        <v>0</v>
      </c>
      <c r="U102" s="111">
        <v>0</v>
      </c>
      <c r="V102" s="111">
        <v>0</v>
      </c>
      <c r="W102" s="111">
        <v>1</v>
      </c>
      <c r="X102" s="111">
        <v>1</v>
      </c>
      <c r="Y102" s="111">
        <v>16</v>
      </c>
    </row>
    <row r="103" spans="1:25" s="112" customFormat="1" ht="12" customHeight="1" x14ac:dyDescent="0.2">
      <c r="A103" s="262" t="s">
        <v>355</v>
      </c>
      <c r="B103" s="262"/>
      <c r="C103" s="111">
        <v>3029</v>
      </c>
      <c r="D103" s="111">
        <v>1922</v>
      </c>
      <c r="E103" s="155">
        <v>95.32</v>
      </c>
      <c r="F103" s="111">
        <v>48</v>
      </c>
      <c r="G103" s="111">
        <v>11</v>
      </c>
      <c r="H103" s="111">
        <v>1863</v>
      </c>
      <c r="I103" s="111">
        <v>443</v>
      </c>
      <c r="J103" s="111">
        <v>345</v>
      </c>
      <c r="K103" s="111">
        <v>306</v>
      </c>
      <c r="L103" s="111">
        <v>171</v>
      </c>
      <c r="M103" s="111">
        <v>77</v>
      </c>
      <c r="N103" s="111">
        <v>60</v>
      </c>
      <c r="O103" s="111">
        <v>34</v>
      </c>
      <c r="P103" s="111">
        <v>21</v>
      </c>
      <c r="Q103" s="111">
        <v>8</v>
      </c>
      <c r="R103" s="111">
        <v>6</v>
      </c>
      <c r="S103" s="111">
        <v>12</v>
      </c>
      <c r="T103" s="111">
        <v>17</v>
      </c>
      <c r="U103" s="111">
        <v>17</v>
      </c>
      <c r="V103" s="111">
        <v>1</v>
      </c>
      <c r="W103" s="111">
        <v>3</v>
      </c>
      <c r="X103" s="111">
        <v>3</v>
      </c>
      <c r="Y103" s="111">
        <v>339</v>
      </c>
    </row>
    <row r="104" spans="1:25" s="112" customFormat="1" ht="12" customHeight="1" x14ac:dyDescent="0.2">
      <c r="A104" s="262" t="s">
        <v>140</v>
      </c>
      <c r="B104" s="262"/>
      <c r="C104" s="111">
        <v>631</v>
      </c>
      <c r="D104" s="111">
        <v>350</v>
      </c>
      <c r="E104" s="155">
        <v>95.43</v>
      </c>
      <c r="F104" s="111">
        <v>10</v>
      </c>
      <c r="G104" s="111">
        <v>0</v>
      </c>
      <c r="H104" s="111">
        <v>340</v>
      </c>
      <c r="I104" s="111">
        <v>64</v>
      </c>
      <c r="J104" s="111">
        <v>50</v>
      </c>
      <c r="K104" s="111">
        <v>35</v>
      </c>
      <c r="L104" s="111">
        <v>34</v>
      </c>
      <c r="M104" s="111">
        <v>46</v>
      </c>
      <c r="N104" s="111">
        <v>23</v>
      </c>
      <c r="O104" s="111">
        <v>2</v>
      </c>
      <c r="P104" s="111">
        <v>8</v>
      </c>
      <c r="Q104" s="111">
        <v>1</v>
      </c>
      <c r="R104" s="111">
        <v>1</v>
      </c>
      <c r="S104" s="111">
        <v>1</v>
      </c>
      <c r="T104" s="111">
        <v>1</v>
      </c>
      <c r="U104" s="111">
        <v>6</v>
      </c>
      <c r="V104" s="111">
        <v>1</v>
      </c>
      <c r="W104" s="111">
        <v>0</v>
      </c>
      <c r="X104" s="111">
        <v>0</v>
      </c>
      <c r="Y104" s="111">
        <v>67</v>
      </c>
    </row>
    <row r="105" spans="1:25" s="112" customFormat="1" ht="12" customHeight="1" x14ac:dyDescent="0.2">
      <c r="A105" s="262" t="s">
        <v>141</v>
      </c>
      <c r="B105" s="262"/>
      <c r="C105" s="111">
        <v>404</v>
      </c>
      <c r="D105" s="111">
        <v>278</v>
      </c>
      <c r="E105" s="155">
        <v>79.86</v>
      </c>
      <c r="F105" s="111">
        <v>7</v>
      </c>
      <c r="G105" s="111">
        <v>2</v>
      </c>
      <c r="H105" s="111">
        <v>269</v>
      </c>
      <c r="I105" s="111">
        <v>99</v>
      </c>
      <c r="J105" s="111">
        <v>17</v>
      </c>
      <c r="K105" s="111">
        <v>11</v>
      </c>
      <c r="L105" s="111">
        <v>42</v>
      </c>
      <c r="M105" s="111">
        <v>20</v>
      </c>
      <c r="N105" s="111">
        <v>11</v>
      </c>
      <c r="O105" s="111">
        <v>2</v>
      </c>
      <c r="P105" s="111">
        <v>2</v>
      </c>
      <c r="Q105" s="111">
        <v>3</v>
      </c>
      <c r="R105" s="111">
        <v>1</v>
      </c>
      <c r="S105" s="111">
        <v>3</v>
      </c>
      <c r="T105" s="111">
        <v>2</v>
      </c>
      <c r="U105" s="111">
        <v>2</v>
      </c>
      <c r="V105" s="111">
        <v>0</v>
      </c>
      <c r="W105" s="111">
        <v>0</v>
      </c>
      <c r="X105" s="111">
        <v>0</v>
      </c>
      <c r="Y105" s="111">
        <v>54</v>
      </c>
    </row>
    <row r="106" spans="1:25" s="112" customFormat="1" ht="12" customHeight="1" x14ac:dyDescent="0.2">
      <c r="A106" s="262" t="s">
        <v>142</v>
      </c>
      <c r="B106" s="262"/>
      <c r="C106" s="111">
        <v>597</v>
      </c>
      <c r="D106" s="111">
        <v>370</v>
      </c>
      <c r="E106" s="155">
        <v>92.43</v>
      </c>
      <c r="F106" s="111">
        <v>15</v>
      </c>
      <c r="G106" s="111">
        <v>12</v>
      </c>
      <c r="H106" s="111">
        <v>343</v>
      </c>
      <c r="I106" s="111">
        <v>70</v>
      </c>
      <c r="J106" s="111">
        <v>77</v>
      </c>
      <c r="K106" s="111">
        <v>27</v>
      </c>
      <c r="L106" s="111">
        <v>39</v>
      </c>
      <c r="M106" s="111">
        <v>21</v>
      </c>
      <c r="N106" s="111">
        <v>30</v>
      </c>
      <c r="O106" s="111">
        <v>4</v>
      </c>
      <c r="P106" s="111">
        <v>7</v>
      </c>
      <c r="Q106" s="111">
        <v>6</v>
      </c>
      <c r="R106" s="111">
        <v>6</v>
      </c>
      <c r="S106" s="111">
        <v>0</v>
      </c>
      <c r="T106" s="111">
        <v>0</v>
      </c>
      <c r="U106" s="111">
        <v>2</v>
      </c>
      <c r="V106" s="111">
        <v>0</v>
      </c>
      <c r="W106" s="111">
        <v>0</v>
      </c>
      <c r="X106" s="111">
        <v>0</v>
      </c>
      <c r="Y106" s="111">
        <v>54</v>
      </c>
    </row>
    <row r="107" spans="1:25" s="112" customFormat="1" ht="12" customHeight="1" x14ac:dyDescent="0.2">
      <c r="A107" s="262" t="s">
        <v>143</v>
      </c>
      <c r="B107" s="262"/>
      <c r="C107" s="111">
        <v>266</v>
      </c>
      <c r="D107" s="111">
        <v>178</v>
      </c>
      <c r="E107" s="155">
        <v>80.900000000000006</v>
      </c>
      <c r="F107" s="111">
        <v>4</v>
      </c>
      <c r="G107" s="111">
        <v>0</v>
      </c>
      <c r="H107" s="111">
        <v>174</v>
      </c>
      <c r="I107" s="111">
        <v>22</v>
      </c>
      <c r="J107" s="111">
        <v>29</v>
      </c>
      <c r="K107" s="111">
        <v>47</v>
      </c>
      <c r="L107" s="111">
        <v>16</v>
      </c>
      <c r="M107" s="111">
        <v>7</v>
      </c>
      <c r="N107" s="111">
        <v>10</v>
      </c>
      <c r="O107" s="111">
        <v>4</v>
      </c>
      <c r="P107" s="111">
        <v>4</v>
      </c>
      <c r="Q107" s="111">
        <v>0</v>
      </c>
      <c r="R107" s="111">
        <v>3</v>
      </c>
      <c r="S107" s="111">
        <v>1</v>
      </c>
      <c r="T107" s="111">
        <v>2</v>
      </c>
      <c r="U107" s="111">
        <v>1</v>
      </c>
      <c r="V107" s="111">
        <v>0</v>
      </c>
      <c r="W107" s="111">
        <v>0</v>
      </c>
      <c r="X107" s="111">
        <v>0</v>
      </c>
      <c r="Y107" s="111">
        <v>28</v>
      </c>
    </row>
    <row r="108" spans="1:25" s="112" customFormat="1" ht="12" customHeight="1" x14ac:dyDescent="0.2">
      <c r="A108" s="262" t="s">
        <v>144</v>
      </c>
      <c r="B108" s="262"/>
      <c r="C108" s="111">
        <v>670</v>
      </c>
      <c r="D108" s="111">
        <v>405</v>
      </c>
      <c r="E108" s="155">
        <v>92.1</v>
      </c>
      <c r="F108" s="111">
        <v>12</v>
      </c>
      <c r="G108" s="111">
        <v>0</v>
      </c>
      <c r="H108" s="111">
        <v>393</v>
      </c>
      <c r="I108" s="111">
        <v>65</v>
      </c>
      <c r="J108" s="111">
        <v>81</v>
      </c>
      <c r="K108" s="111">
        <v>35</v>
      </c>
      <c r="L108" s="111">
        <v>54</v>
      </c>
      <c r="M108" s="111">
        <v>39</v>
      </c>
      <c r="N108" s="111">
        <v>27</v>
      </c>
      <c r="O108" s="111">
        <v>5</v>
      </c>
      <c r="P108" s="111">
        <v>6</v>
      </c>
      <c r="Q108" s="111">
        <v>2</v>
      </c>
      <c r="R108" s="111">
        <v>6</v>
      </c>
      <c r="S108" s="111">
        <v>3</v>
      </c>
      <c r="T108" s="111">
        <v>0</v>
      </c>
      <c r="U108" s="111">
        <v>0</v>
      </c>
      <c r="V108" s="111">
        <v>0</v>
      </c>
      <c r="W108" s="111">
        <v>0</v>
      </c>
      <c r="X108" s="111">
        <v>0</v>
      </c>
      <c r="Y108" s="111">
        <v>70</v>
      </c>
    </row>
    <row r="109" spans="1:25" s="112" customFormat="1" ht="12" customHeight="1" x14ac:dyDescent="0.2">
      <c r="A109" s="262" t="s">
        <v>145</v>
      </c>
      <c r="B109" s="262"/>
      <c r="C109" s="111">
        <v>1011</v>
      </c>
      <c r="D109" s="111">
        <v>649</v>
      </c>
      <c r="E109" s="155">
        <v>88.29</v>
      </c>
      <c r="F109" s="111">
        <v>10</v>
      </c>
      <c r="G109" s="111">
        <v>1</v>
      </c>
      <c r="H109" s="111">
        <v>638</v>
      </c>
      <c r="I109" s="111">
        <v>128</v>
      </c>
      <c r="J109" s="111">
        <v>115</v>
      </c>
      <c r="K109" s="111">
        <v>39</v>
      </c>
      <c r="L109" s="111">
        <v>84</v>
      </c>
      <c r="M109" s="111">
        <v>50</v>
      </c>
      <c r="N109" s="111">
        <v>59</v>
      </c>
      <c r="O109" s="111">
        <v>15</v>
      </c>
      <c r="P109" s="111">
        <v>10</v>
      </c>
      <c r="Q109" s="111">
        <v>9</v>
      </c>
      <c r="R109" s="111">
        <v>5</v>
      </c>
      <c r="S109" s="111">
        <v>3</v>
      </c>
      <c r="T109" s="111">
        <v>1</v>
      </c>
      <c r="U109" s="111">
        <v>2</v>
      </c>
      <c r="V109" s="111">
        <v>0</v>
      </c>
      <c r="W109" s="111">
        <v>0</v>
      </c>
      <c r="X109" s="111">
        <v>0</v>
      </c>
      <c r="Y109" s="111">
        <v>118</v>
      </c>
    </row>
    <row r="110" spans="1:25" s="112" customFormat="1" ht="12" customHeight="1" x14ac:dyDescent="0.2">
      <c r="A110" s="262" t="s">
        <v>146</v>
      </c>
      <c r="B110" s="262"/>
      <c r="C110" s="111">
        <v>1677</v>
      </c>
      <c r="D110" s="111">
        <v>825</v>
      </c>
      <c r="E110" s="155">
        <v>89.09</v>
      </c>
      <c r="F110" s="111">
        <v>20</v>
      </c>
      <c r="G110" s="111">
        <v>18</v>
      </c>
      <c r="H110" s="111">
        <v>787</v>
      </c>
      <c r="I110" s="111">
        <v>208</v>
      </c>
      <c r="J110" s="111">
        <v>128</v>
      </c>
      <c r="K110" s="111">
        <v>73</v>
      </c>
      <c r="L110" s="111">
        <v>72</v>
      </c>
      <c r="M110" s="111">
        <v>55</v>
      </c>
      <c r="N110" s="111">
        <v>37</v>
      </c>
      <c r="O110" s="111">
        <v>3</v>
      </c>
      <c r="P110" s="111">
        <v>13</v>
      </c>
      <c r="Q110" s="111">
        <v>8</v>
      </c>
      <c r="R110" s="111">
        <v>9</v>
      </c>
      <c r="S110" s="111">
        <v>3</v>
      </c>
      <c r="T110" s="111">
        <v>10</v>
      </c>
      <c r="U110" s="111">
        <v>9</v>
      </c>
      <c r="V110" s="111">
        <v>1</v>
      </c>
      <c r="W110" s="111">
        <v>2</v>
      </c>
      <c r="X110" s="111">
        <v>0</v>
      </c>
      <c r="Y110" s="111">
        <v>156</v>
      </c>
    </row>
    <row r="111" spans="1:25" s="112" customFormat="1" ht="12" customHeight="1" x14ac:dyDescent="0.2">
      <c r="A111" s="262" t="s">
        <v>147</v>
      </c>
      <c r="B111" s="262"/>
      <c r="C111" s="111">
        <v>1308</v>
      </c>
      <c r="D111" s="111">
        <v>804</v>
      </c>
      <c r="E111" s="155">
        <v>91.5</v>
      </c>
      <c r="F111" s="111">
        <v>24</v>
      </c>
      <c r="G111" s="111">
        <v>8</v>
      </c>
      <c r="H111" s="111">
        <v>772</v>
      </c>
      <c r="I111" s="111">
        <v>162</v>
      </c>
      <c r="J111" s="111">
        <v>146</v>
      </c>
      <c r="K111" s="111">
        <v>38</v>
      </c>
      <c r="L111" s="111">
        <v>103</v>
      </c>
      <c r="M111" s="111">
        <v>41</v>
      </c>
      <c r="N111" s="111">
        <v>51</v>
      </c>
      <c r="O111" s="111">
        <v>12</v>
      </c>
      <c r="P111" s="111">
        <v>10</v>
      </c>
      <c r="Q111" s="111">
        <v>7</v>
      </c>
      <c r="R111" s="111">
        <v>8</v>
      </c>
      <c r="S111" s="111">
        <v>1</v>
      </c>
      <c r="T111" s="111">
        <v>8</v>
      </c>
      <c r="U111" s="111">
        <v>4</v>
      </c>
      <c r="V111" s="111">
        <v>5</v>
      </c>
      <c r="W111" s="111">
        <v>1</v>
      </c>
      <c r="X111" s="111">
        <v>0</v>
      </c>
      <c r="Y111" s="111">
        <v>175</v>
      </c>
    </row>
    <row r="112" spans="1:25" s="112" customFormat="1" ht="12" customHeight="1" x14ac:dyDescent="0.2">
      <c r="A112" s="262" t="s">
        <v>148</v>
      </c>
      <c r="B112" s="262"/>
      <c r="C112" s="111">
        <v>512</v>
      </c>
      <c r="D112" s="111">
        <v>281</v>
      </c>
      <c r="E112" s="155">
        <v>85.7</v>
      </c>
      <c r="F112" s="111">
        <v>9</v>
      </c>
      <c r="G112" s="111">
        <v>3</v>
      </c>
      <c r="H112" s="111">
        <v>269</v>
      </c>
      <c r="I112" s="111">
        <v>81</v>
      </c>
      <c r="J112" s="111">
        <v>45</v>
      </c>
      <c r="K112" s="111">
        <v>22</v>
      </c>
      <c r="L112" s="111">
        <v>16</v>
      </c>
      <c r="M112" s="111">
        <v>15</v>
      </c>
      <c r="N112" s="111">
        <v>10</v>
      </c>
      <c r="O112" s="111">
        <v>3</v>
      </c>
      <c r="P112" s="111">
        <v>6</v>
      </c>
      <c r="Q112" s="111">
        <v>3</v>
      </c>
      <c r="R112" s="111">
        <v>3</v>
      </c>
      <c r="S112" s="111">
        <v>0</v>
      </c>
      <c r="T112" s="111">
        <v>1</v>
      </c>
      <c r="U112" s="111">
        <v>1</v>
      </c>
      <c r="V112" s="111">
        <v>2</v>
      </c>
      <c r="W112" s="111">
        <v>0</v>
      </c>
      <c r="X112" s="111">
        <v>0</v>
      </c>
      <c r="Y112" s="111">
        <v>61</v>
      </c>
    </row>
    <row r="113" spans="1:25" s="112" customFormat="1" ht="12" customHeight="1" x14ac:dyDescent="0.2">
      <c r="A113" s="262" t="s">
        <v>149</v>
      </c>
      <c r="B113" s="262"/>
      <c r="C113" s="111">
        <v>1060</v>
      </c>
      <c r="D113" s="111">
        <v>675</v>
      </c>
      <c r="E113" s="155">
        <v>89.33</v>
      </c>
      <c r="F113" s="111">
        <v>18</v>
      </c>
      <c r="G113" s="111">
        <v>5</v>
      </c>
      <c r="H113" s="111">
        <v>652</v>
      </c>
      <c r="I113" s="111">
        <v>182</v>
      </c>
      <c r="J113" s="111">
        <v>82</v>
      </c>
      <c r="K113" s="111">
        <v>100</v>
      </c>
      <c r="L113" s="111">
        <v>70</v>
      </c>
      <c r="M113" s="111">
        <v>34</v>
      </c>
      <c r="N113" s="111">
        <v>20</v>
      </c>
      <c r="O113" s="111">
        <v>5</v>
      </c>
      <c r="P113" s="111">
        <v>8</v>
      </c>
      <c r="Q113" s="111">
        <v>3</v>
      </c>
      <c r="R113" s="111">
        <v>9</v>
      </c>
      <c r="S113" s="111">
        <v>0</v>
      </c>
      <c r="T113" s="111">
        <v>8</v>
      </c>
      <c r="U113" s="111">
        <v>1</v>
      </c>
      <c r="V113" s="111">
        <v>1</v>
      </c>
      <c r="W113" s="111">
        <v>0</v>
      </c>
      <c r="X113" s="111">
        <v>0</v>
      </c>
      <c r="Y113" s="111">
        <v>129</v>
      </c>
    </row>
    <row r="114" spans="1:25" s="112" customFormat="1" ht="12" customHeight="1" x14ac:dyDescent="0.2">
      <c r="A114" s="262" t="s">
        <v>150</v>
      </c>
      <c r="B114" s="262"/>
      <c r="C114" s="111">
        <v>968</v>
      </c>
      <c r="D114" s="111">
        <v>589</v>
      </c>
      <c r="E114" s="155">
        <v>92.87</v>
      </c>
      <c r="F114" s="111">
        <v>31</v>
      </c>
      <c r="G114" s="111">
        <v>8</v>
      </c>
      <c r="H114" s="111">
        <v>550</v>
      </c>
      <c r="I114" s="111">
        <v>78</v>
      </c>
      <c r="J114" s="111">
        <v>100</v>
      </c>
      <c r="K114" s="111">
        <v>90</v>
      </c>
      <c r="L114" s="111">
        <v>71</v>
      </c>
      <c r="M114" s="111">
        <v>35</v>
      </c>
      <c r="N114" s="111">
        <v>29</v>
      </c>
      <c r="O114" s="111">
        <v>7</v>
      </c>
      <c r="P114" s="111">
        <v>17</v>
      </c>
      <c r="Q114" s="111">
        <v>3</v>
      </c>
      <c r="R114" s="111">
        <v>9</v>
      </c>
      <c r="S114" s="111">
        <v>0</v>
      </c>
      <c r="T114" s="111">
        <v>2</v>
      </c>
      <c r="U114" s="111">
        <v>4</v>
      </c>
      <c r="V114" s="111">
        <v>1</v>
      </c>
      <c r="W114" s="111">
        <v>1</v>
      </c>
      <c r="X114" s="111">
        <v>0</v>
      </c>
      <c r="Y114" s="111">
        <v>103</v>
      </c>
    </row>
    <row r="115" spans="1:25" s="112" customFormat="1" ht="12" customHeight="1" x14ac:dyDescent="0.2">
      <c r="A115" s="262" t="s">
        <v>152</v>
      </c>
      <c r="B115" s="262"/>
      <c r="C115" s="111">
        <v>571</v>
      </c>
      <c r="D115" s="111">
        <v>355</v>
      </c>
      <c r="E115" s="155">
        <v>92.11</v>
      </c>
      <c r="F115" s="111">
        <v>10</v>
      </c>
      <c r="G115" s="111">
        <v>1</v>
      </c>
      <c r="H115" s="111">
        <v>344</v>
      </c>
      <c r="I115" s="111">
        <v>53</v>
      </c>
      <c r="J115" s="111">
        <v>78</v>
      </c>
      <c r="K115" s="111">
        <v>18</v>
      </c>
      <c r="L115" s="111">
        <v>60</v>
      </c>
      <c r="M115" s="111">
        <v>22</v>
      </c>
      <c r="N115" s="111">
        <v>26</v>
      </c>
      <c r="O115" s="111">
        <v>7</v>
      </c>
      <c r="P115" s="111">
        <v>3</v>
      </c>
      <c r="Q115" s="111">
        <v>5</v>
      </c>
      <c r="R115" s="111">
        <v>6</v>
      </c>
      <c r="S115" s="111">
        <v>2</v>
      </c>
      <c r="T115" s="111">
        <v>4</v>
      </c>
      <c r="U115" s="111">
        <v>3</v>
      </c>
      <c r="V115" s="111">
        <v>2</v>
      </c>
      <c r="W115" s="111">
        <v>0</v>
      </c>
      <c r="X115" s="111">
        <v>0</v>
      </c>
      <c r="Y115" s="111">
        <v>55</v>
      </c>
    </row>
    <row r="116" spans="1:25" s="112" customFormat="1" ht="12" customHeight="1" x14ac:dyDescent="0.2">
      <c r="A116" s="262" t="s">
        <v>153</v>
      </c>
      <c r="B116" s="262"/>
      <c r="C116" s="111">
        <v>1265</v>
      </c>
      <c r="D116" s="111">
        <v>795</v>
      </c>
      <c r="E116" s="155">
        <v>87.8</v>
      </c>
      <c r="F116" s="111">
        <v>13</v>
      </c>
      <c r="G116" s="111">
        <v>2</v>
      </c>
      <c r="H116" s="111">
        <v>780</v>
      </c>
      <c r="I116" s="111">
        <v>123</v>
      </c>
      <c r="J116" s="111">
        <v>117</v>
      </c>
      <c r="K116" s="111">
        <v>190</v>
      </c>
      <c r="L116" s="111">
        <v>66</v>
      </c>
      <c r="M116" s="111">
        <v>46</v>
      </c>
      <c r="N116" s="111">
        <v>58</v>
      </c>
      <c r="O116" s="111">
        <v>5</v>
      </c>
      <c r="P116" s="111">
        <v>10</v>
      </c>
      <c r="Q116" s="111">
        <v>2</v>
      </c>
      <c r="R116" s="111">
        <v>3</v>
      </c>
      <c r="S116" s="111">
        <v>3</v>
      </c>
      <c r="T116" s="111">
        <v>4</v>
      </c>
      <c r="U116" s="111">
        <v>2</v>
      </c>
      <c r="V116" s="111">
        <v>0</v>
      </c>
      <c r="W116" s="111">
        <v>1</v>
      </c>
      <c r="X116" s="111">
        <v>0</v>
      </c>
      <c r="Y116" s="111">
        <v>150</v>
      </c>
    </row>
    <row r="117" spans="1:25" s="112" customFormat="1" ht="12" customHeight="1" x14ac:dyDescent="0.2">
      <c r="A117" s="262" t="s">
        <v>154</v>
      </c>
      <c r="B117" s="262"/>
      <c r="C117" s="111">
        <v>499</v>
      </c>
      <c r="D117" s="111">
        <v>286</v>
      </c>
      <c r="E117" s="155">
        <v>86.01</v>
      </c>
      <c r="F117" s="111">
        <v>10</v>
      </c>
      <c r="G117" s="111">
        <v>1</v>
      </c>
      <c r="H117" s="111">
        <v>275</v>
      </c>
      <c r="I117" s="111">
        <v>40</v>
      </c>
      <c r="J117" s="111">
        <v>29</v>
      </c>
      <c r="K117" s="111">
        <v>47</v>
      </c>
      <c r="L117" s="111">
        <v>28</v>
      </c>
      <c r="M117" s="111">
        <v>30</v>
      </c>
      <c r="N117" s="111">
        <v>24</v>
      </c>
      <c r="O117" s="111">
        <v>6</v>
      </c>
      <c r="P117" s="111">
        <v>11</v>
      </c>
      <c r="Q117" s="111">
        <v>3</v>
      </c>
      <c r="R117" s="111">
        <v>5</v>
      </c>
      <c r="S117" s="111">
        <v>0</v>
      </c>
      <c r="T117" s="111">
        <v>0</v>
      </c>
      <c r="U117" s="111">
        <v>0</v>
      </c>
      <c r="V117" s="111">
        <v>0</v>
      </c>
      <c r="W117" s="111">
        <v>0</v>
      </c>
      <c r="X117" s="111">
        <v>0</v>
      </c>
      <c r="Y117" s="111">
        <v>52</v>
      </c>
    </row>
    <row r="118" spans="1:25" s="112" customFormat="1" ht="12" customHeight="1" x14ac:dyDescent="0.2">
      <c r="A118" s="262" t="s">
        <v>157</v>
      </c>
      <c r="B118" s="262"/>
      <c r="C118" s="111">
        <v>1049</v>
      </c>
      <c r="D118" s="111">
        <v>663</v>
      </c>
      <c r="E118" s="155">
        <v>92.01</v>
      </c>
      <c r="F118" s="111">
        <v>4</v>
      </c>
      <c r="G118" s="111">
        <v>1</v>
      </c>
      <c r="H118" s="111">
        <v>658</v>
      </c>
      <c r="I118" s="111">
        <v>169</v>
      </c>
      <c r="J118" s="111">
        <v>68</v>
      </c>
      <c r="K118" s="111">
        <v>125</v>
      </c>
      <c r="L118" s="111">
        <v>83</v>
      </c>
      <c r="M118" s="111">
        <v>41</v>
      </c>
      <c r="N118" s="111">
        <v>36</v>
      </c>
      <c r="O118" s="111">
        <v>17</v>
      </c>
      <c r="P118" s="111">
        <v>6</v>
      </c>
      <c r="Q118" s="111">
        <v>1</v>
      </c>
      <c r="R118" s="111">
        <v>4</v>
      </c>
      <c r="S118" s="111">
        <v>2</v>
      </c>
      <c r="T118" s="111">
        <v>2</v>
      </c>
      <c r="U118" s="111">
        <v>3</v>
      </c>
      <c r="V118" s="111">
        <v>0</v>
      </c>
      <c r="W118" s="111">
        <v>0</v>
      </c>
      <c r="X118" s="111">
        <v>0</v>
      </c>
      <c r="Y118" s="111">
        <v>101</v>
      </c>
    </row>
    <row r="119" spans="1:25" s="112" customFormat="1" ht="12" customHeight="1" x14ac:dyDescent="0.2">
      <c r="A119" s="262" t="s">
        <v>158</v>
      </c>
      <c r="B119" s="262"/>
      <c r="C119" s="111">
        <v>1824</v>
      </c>
      <c r="D119" s="111">
        <v>1111</v>
      </c>
      <c r="E119" s="155">
        <v>90.19</v>
      </c>
      <c r="F119" s="111">
        <v>22</v>
      </c>
      <c r="G119" s="111">
        <v>8</v>
      </c>
      <c r="H119" s="111">
        <v>1081</v>
      </c>
      <c r="I119" s="111">
        <v>202</v>
      </c>
      <c r="J119" s="111">
        <v>268</v>
      </c>
      <c r="K119" s="111">
        <v>114</v>
      </c>
      <c r="L119" s="111">
        <v>101</v>
      </c>
      <c r="M119" s="111">
        <v>56</v>
      </c>
      <c r="N119" s="111">
        <v>33</v>
      </c>
      <c r="O119" s="111">
        <v>21</v>
      </c>
      <c r="P119" s="111">
        <v>19</v>
      </c>
      <c r="Q119" s="111">
        <v>6</v>
      </c>
      <c r="R119" s="111">
        <v>5</v>
      </c>
      <c r="S119" s="111">
        <v>4</v>
      </c>
      <c r="T119" s="111">
        <v>10</v>
      </c>
      <c r="U119" s="111">
        <v>6</v>
      </c>
      <c r="V119" s="111">
        <v>3</v>
      </c>
      <c r="W119" s="111">
        <v>0</v>
      </c>
      <c r="X119" s="111">
        <v>0</v>
      </c>
      <c r="Y119" s="111">
        <v>233</v>
      </c>
    </row>
    <row r="120" spans="1:25" s="112" customFormat="1" ht="12" customHeight="1" x14ac:dyDescent="0.2">
      <c r="A120" s="262" t="s">
        <v>160</v>
      </c>
      <c r="B120" s="262"/>
      <c r="C120" s="111">
        <v>414</v>
      </c>
      <c r="D120" s="111">
        <v>233</v>
      </c>
      <c r="E120" s="155">
        <v>80.260000000000005</v>
      </c>
      <c r="F120" s="111">
        <v>6</v>
      </c>
      <c r="G120" s="111">
        <v>4</v>
      </c>
      <c r="H120" s="111">
        <v>223</v>
      </c>
      <c r="I120" s="111">
        <v>37</v>
      </c>
      <c r="J120" s="111">
        <v>33</v>
      </c>
      <c r="K120" s="111">
        <v>22</v>
      </c>
      <c r="L120" s="111">
        <v>17</v>
      </c>
      <c r="M120" s="111">
        <v>17</v>
      </c>
      <c r="N120" s="111">
        <v>8</v>
      </c>
      <c r="O120" s="111">
        <v>7</v>
      </c>
      <c r="P120" s="111">
        <v>2</v>
      </c>
      <c r="Q120" s="111">
        <v>6</v>
      </c>
      <c r="R120" s="111">
        <v>12</v>
      </c>
      <c r="S120" s="111">
        <v>2</v>
      </c>
      <c r="T120" s="111">
        <v>1</v>
      </c>
      <c r="U120" s="111">
        <v>3</v>
      </c>
      <c r="V120" s="111">
        <v>0</v>
      </c>
      <c r="W120" s="111">
        <v>0</v>
      </c>
      <c r="X120" s="111">
        <v>1</v>
      </c>
      <c r="Y120" s="111">
        <v>55</v>
      </c>
    </row>
    <row r="121" spans="1:25" s="112" customFormat="1" ht="12" customHeight="1" x14ac:dyDescent="0.2">
      <c r="A121" s="262" t="s">
        <v>161</v>
      </c>
      <c r="B121" s="262"/>
      <c r="C121" s="111">
        <v>1231</v>
      </c>
      <c r="D121" s="111">
        <v>739</v>
      </c>
      <c r="E121" s="155">
        <v>94.05</v>
      </c>
      <c r="F121" s="111">
        <v>17</v>
      </c>
      <c r="G121" s="111">
        <v>3</v>
      </c>
      <c r="H121" s="111">
        <v>719</v>
      </c>
      <c r="I121" s="111">
        <v>190</v>
      </c>
      <c r="J121" s="111">
        <v>134</v>
      </c>
      <c r="K121" s="111">
        <v>75</v>
      </c>
      <c r="L121" s="111">
        <v>78</v>
      </c>
      <c r="M121" s="111">
        <v>52</v>
      </c>
      <c r="N121" s="111">
        <v>46</v>
      </c>
      <c r="O121" s="111">
        <v>9</v>
      </c>
      <c r="P121" s="111">
        <v>17</v>
      </c>
      <c r="Q121" s="111">
        <v>4</v>
      </c>
      <c r="R121" s="111">
        <v>8</v>
      </c>
      <c r="S121" s="111">
        <v>5</v>
      </c>
      <c r="T121" s="111">
        <v>1</v>
      </c>
      <c r="U121" s="111">
        <v>1</v>
      </c>
      <c r="V121" s="111">
        <v>0</v>
      </c>
      <c r="W121" s="111">
        <v>0</v>
      </c>
      <c r="X121" s="111">
        <v>1</v>
      </c>
      <c r="Y121" s="111">
        <v>98</v>
      </c>
    </row>
    <row r="122" spans="1:25" s="112" customFormat="1" ht="12" customHeight="1" x14ac:dyDescent="0.2">
      <c r="A122" s="267" t="s">
        <v>162</v>
      </c>
      <c r="B122" s="267"/>
      <c r="C122" s="118">
        <v>195</v>
      </c>
      <c r="D122" s="118">
        <v>121</v>
      </c>
      <c r="E122" s="156">
        <v>90.909090909090907</v>
      </c>
      <c r="F122" s="118">
        <v>4</v>
      </c>
      <c r="G122" s="118">
        <v>0</v>
      </c>
      <c r="H122" s="118">
        <v>117</v>
      </c>
      <c r="I122" s="118">
        <v>29</v>
      </c>
      <c r="J122" s="118">
        <v>15</v>
      </c>
      <c r="K122" s="118">
        <v>6</v>
      </c>
      <c r="L122" s="118">
        <v>15</v>
      </c>
      <c r="M122" s="118">
        <v>14</v>
      </c>
      <c r="N122" s="118">
        <v>9</v>
      </c>
      <c r="O122" s="118">
        <v>5</v>
      </c>
      <c r="P122" s="118">
        <v>0</v>
      </c>
      <c r="Q122" s="118">
        <v>0</v>
      </c>
      <c r="R122" s="118">
        <v>1</v>
      </c>
      <c r="S122" s="118">
        <v>0</v>
      </c>
      <c r="T122" s="118">
        <v>0</v>
      </c>
      <c r="U122" s="118">
        <v>1</v>
      </c>
      <c r="V122" s="118">
        <v>0</v>
      </c>
      <c r="W122" s="118">
        <v>0</v>
      </c>
      <c r="X122" s="118">
        <v>0</v>
      </c>
      <c r="Y122" s="118">
        <v>22</v>
      </c>
    </row>
    <row r="123" spans="1:25" s="112" customFormat="1" ht="12" customHeight="1" x14ac:dyDescent="0.2">
      <c r="A123" s="115"/>
      <c r="B123" s="115"/>
      <c r="C123" s="115"/>
      <c r="D123" s="115"/>
      <c r="E123" s="158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</row>
    <row r="124" spans="1:25" s="112" customFormat="1" ht="12" customHeight="1" x14ac:dyDescent="0.2">
      <c r="A124" s="261" t="s">
        <v>164</v>
      </c>
      <c r="B124" s="261"/>
      <c r="C124" s="109">
        <f>SUM(C125:C147)</f>
        <v>42525</v>
      </c>
      <c r="D124" s="109">
        <f>SUM(D125:D147)</f>
        <v>23711</v>
      </c>
      <c r="E124" s="154">
        <v>90.780649999999994</v>
      </c>
      <c r="F124" s="109">
        <f>SUM(F125:F147)</f>
        <v>636</v>
      </c>
      <c r="G124" s="109">
        <f>SUM(G125:G147)</f>
        <v>216</v>
      </c>
      <c r="H124" s="109">
        <f>SUM(H125:H147)</f>
        <v>22859</v>
      </c>
      <c r="I124" s="109">
        <f t="shared" ref="I124:N124" si="86">SUM(I125:I147)</f>
        <v>4403</v>
      </c>
      <c r="J124" s="109">
        <f t="shared" si="86"/>
        <v>3210</v>
      </c>
      <c r="K124" s="109">
        <f t="shared" si="86"/>
        <v>3053</v>
      </c>
      <c r="L124" s="109">
        <f t="shared" si="86"/>
        <v>2923</v>
      </c>
      <c r="M124" s="109">
        <f t="shared" si="86"/>
        <v>1361</v>
      </c>
      <c r="N124" s="109">
        <f t="shared" si="86"/>
        <v>1225</v>
      </c>
      <c r="O124" s="109">
        <f t="shared" ref="O124:Y124" si="87">SUM(O125:O147)</f>
        <v>450</v>
      </c>
      <c r="P124" s="109">
        <f t="shared" si="87"/>
        <v>351</v>
      </c>
      <c r="Q124" s="109">
        <f t="shared" si="87"/>
        <v>258</v>
      </c>
      <c r="R124" s="109">
        <f t="shared" si="87"/>
        <v>217</v>
      </c>
      <c r="S124" s="109">
        <f t="shared" si="87"/>
        <v>185</v>
      </c>
      <c r="T124" s="109">
        <f t="shared" si="87"/>
        <v>98</v>
      </c>
      <c r="U124" s="109">
        <f t="shared" si="87"/>
        <v>102</v>
      </c>
      <c r="V124" s="109">
        <f t="shared" si="87"/>
        <v>89</v>
      </c>
      <c r="W124" s="109">
        <f t="shared" si="87"/>
        <v>78</v>
      </c>
      <c r="X124" s="109">
        <f t="shared" si="87"/>
        <v>12</v>
      </c>
      <c r="Y124" s="109">
        <f t="shared" si="87"/>
        <v>4844</v>
      </c>
    </row>
    <row r="125" spans="1:25" s="112" customFormat="1" ht="12" customHeight="1" x14ac:dyDescent="0.2">
      <c r="A125" s="262" t="s">
        <v>165</v>
      </c>
      <c r="B125" s="262"/>
      <c r="C125" s="111">
        <v>3546</v>
      </c>
      <c r="D125" s="111">
        <v>1967</v>
      </c>
      <c r="E125" s="155">
        <v>93.24</v>
      </c>
      <c r="F125" s="111">
        <v>48</v>
      </c>
      <c r="G125" s="111">
        <v>18</v>
      </c>
      <c r="H125" s="111">
        <v>1901</v>
      </c>
      <c r="I125" s="111">
        <v>460</v>
      </c>
      <c r="J125" s="111">
        <v>203</v>
      </c>
      <c r="K125" s="111">
        <v>265</v>
      </c>
      <c r="L125" s="111">
        <v>169</v>
      </c>
      <c r="M125" s="111">
        <v>119</v>
      </c>
      <c r="N125" s="111">
        <v>87</v>
      </c>
      <c r="O125" s="111">
        <v>43</v>
      </c>
      <c r="P125" s="111">
        <v>25</v>
      </c>
      <c r="Q125" s="111">
        <v>20</v>
      </c>
      <c r="R125" s="111">
        <v>22</v>
      </c>
      <c r="S125" s="111">
        <v>6</v>
      </c>
      <c r="T125" s="111">
        <v>8</v>
      </c>
      <c r="U125" s="111">
        <v>5</v>
      </c>
      <c r="V125" s="111">
        <v>12</v>
      </c>
      <c r="W125" s="111">
        <v>9</v>
      </c>
      <c r="X125" s="111">
        <v>0</v>
      </c>
      <c r="Y125" s="111">
        <v>448</v>
      </c>
    </row>
    <row r="126" spans="1:25" s="112" customFormat="1" ht="12" customHeight="1" x14ac:dyDescent="0.2">
      <c r="A126" s="262" t="s">
        <v>167</v>
      </c>
      <c r="B126" s="262"/>
      <c r="C126" s="111">
        <v>165</v>
      </c>
      <c r="D126" s="111">
        <v>94</v>
      </c>
      <c r="E126" s="155">
        <v>89.36</v>
      </c>
      <c r="F126" s="111">
        <v>2</v>
      </c>
      <c r="G126" s="111">
        <v>0</v>
      </c>
      <c r="H126" s="111">
        <v>92</v>
      </c>
      <c r="I126" s="111">
        <v>14</v>
      </c>
      <c r="J126" s="111">
        <v>11</v>
      </c>
      <c r="K126" s="111">
        <v>15</v>
      </c>
      <c r="L126" s="111">
        <v>19</v>
      </c>
      <c r="M126" s="111">
        <v>3</v>
      </c>
      <c r="N126" s="111">
        <v>1</v>
      </c>
      <c r="O126" s="111">
        <v>2</v>
      </c>
      <c r="P126" s="111">
        <v>1</v>
      </c>
      <c r="Q126" s="111">
        <v>0</v>
      </c>
      <c r="R126" s="111">
        <v>0</v>
      </c>
      <c r="S126" s="111">
        <v>9</v>
      </c>
      <c r="T126" s="111">
        <v>0</v>
      </c>
      <c r="U126" s="111">
        <v>0</v>
      </c>
      <c r="V126" s="111">
        <v>0</v>
      </c>
      <c r="W126" s="111">
        <v>0</v>
      </c>
      <c r="X126" s="111">
        <v>0</v>
      </c>
      <c r="Y126" s="111">
        <v>17</v>
      </c>
    </row>
    <row r="127" spans="1:25" s="112" customFormat="1" ht="12" customHeight="1" x14ac:dyDescent="0.2">
      <c r="A127" s="262" t="s">
        <v>168</v>
      </c>
      <c r="B127" s="262"/>
      <c r="C127" s="111">
        <v>366</v>
      </c>
      <c r="D127" s="111">
        <v>212</v>
      </c>
      <c r="E127" s="155">
        <v>95.28</v>
      </c>
      <c r="F127" s="111">
        <v>4</v>
      </c>
      <c r="G127" s="111">
        <v>1</v>
      </c>
      <c r="H127" s="111">
        <v>207</v>
      </c>
      <c r="I127" s="111">
        <v>65</v>
      </c>
      <c r="J127" s="111">
        <v>27</v>
      </c>
      <c r="K127" s="111">
        <v>36</v>
      </c>
      <c r="L127" s="111">
        <v>16</v>
      </c>
      <c r="M127" s="111">
        <v>11</v>
      </c>
      <c r="N127" s="111">
        <v>9</v>
      </c>
      <c r="O127" s="111">
        <v>0</v>
      </c>
      <c r="P127" s="111">
        <v>1</v>
      </c>
      <c r="Q127" s="111">
        <v>4</v>
      </c>
      <c r="R127" s="111">
        <v>4</v>
      </c>
      <c r="S127" s="111">
        <v>1</v>
      </c>
      <c r="T127" s="111">
        <v>0</v>
      </c>
      <c r="U127" s="111">
        <v>3</v>
      </c>
      <c r="V127" s="111">
        <v>0</v>
      </c>
      <c r="W127" s="111">
        <v>0</v>
      </c>
      <c r="X127" s="111">
        <v>0</v>
      </c>
      <c r="Y127" s="111">
        <v>30</v>
      </c>
    </row>
    <row r="128" spans="1:25" s="112" customFormat="1" ht="12" customHeight="1" x14ac:dyDescent="0.2">
      <c r="A128" s="262" t="s">
        <v>169</v>
      </c>
      <c r="B128" s="262"/>
      <c r="C128" s="111">
        <v>1323</v>
      </c>
      <c r="D128" s="111">
        <v>696</v>
      </c>
      <c r="E128" s="155">
        <v>93.82</v>
      </c>
      <c r="F128" s="111">
        <v>37</v>
      </c>
      <c r="G128" s="111">
        <v>4</v>
      </c>
      <c r="H128" s="111">
        <v>655</v>
      </c>
      <c r="I128" s="111">
        <v>176</v>
      </c>
      <c r="J128" s="111">
        <v>95</v>
      </c>
      <c r="K128" s="111">
        <v>47</v>
      </c>
      <c r="L128" s="111">
        <v>75</v>
      </c>
      <c r="M128" s="111">
        <v>64</v>
      </c>
      <c r="N128" s="111">
        <v>33</v>
      </c>
      <c r="O128" s="111">
        <v>6</v>
      </c>
      <c r="P128" s="111">
        <v>14</v>
      </c>
      <c r="Q128" s="111">
        <v>10</v>
      </c>
      <c r="R128" s="111">
        <v>7</v>
      </c>
      <c r="S128" s="111">
        <v>6</v>
      </c>
      <c r="T128" s="111">
        <v>6</v>
      </c>
      <c r="U128" s="111">
        <v>7</v>
      </c>
      <c r="V128" s="111">
        <v>2</v>
      </c>
      <c r="W128" s="111">
        <v>0</v>
      </c>
      <c r="X128" s="111">
        <v>0</v>
      </c>
      <c r="Y128" s="111">
        <v>107</v>
      </c>
    </row>
    <row r="129" spans="1:25" s="112" customFormat="1" ht="12" customHeight="1" x14ac:dyDescent="0.2">
      <c r="A129" s="262" t="s">
        <v>356</v>
      </c>
      <c r="B129" s="262"/>
      <c r="C129" s="111">
        <v>981</v>
      </c>
      <c r="D129" s="111">
        <v>546</v>
      </c>
      <c r="E129" s="155">
        <v>91.03</v>
      </c>
      <c r="F129" s="111">
        <v>21</v>
      </c>
      <c r="G129" s="111">
        <v>5</v>
      </c>
      <c r="H129" s="111">
        <v>520</v>
      </c>
      <c r="I129" s="111">
        <v>89</v>
      </c>
      <c r="J129" s="111">
        <v>98</v>
      </c>
      <c r="K129" s="111">
        <v>60</v>
      </c>
      <c r="L129" s="111">
        <v>64</v>
      </c>
      <c r="M129" s="111">
        <v>23</v>
      </c>
      <c r="N129" s="111">
        <v>29</v>
      </c>
      <c r="O129" s="111">
        <v>22</v>
      </c>
      <c r="P129" s="111">
        <v>7</v>
      </c>
      <c r="Q129" s="111">
        <v>9</v>
      </c>
      <c r="R129" s="111">
        <v>4</v>
      </c>
      <c r="S129" s="111">
        <v>10</v>
      </c>
      <c r="T129" s="111">
        <v>2</v>
      </c>
      <c r="U129" s="111">
        <v>1</v>
      </c>
      <c r="V129" s="111">
        <v>1</v>
      </c>
      <c r="W129" s="111">
        <v>3</v>
      </c>
      <c r="X129" s="111">
        <v>2</v>
      </c>
      <c r="Y129" s="111">
        <v>96</v>
      </c>
    </row>
    <row r="130" spans="1:25" s="112" customFormat="1" ht="12" customHeight="1" x14ac:dyDescent="0.2">
      <c r="A130" s="262" t="s">
        <v>173</v>
      </c>
      <c r="B130" s="262"/>
      <c r="C130" s="111">
        <v>13</v>
      </c>
      <c r="D130" s="111">
        <v>6</v>
      </c>
      <c r="E130" s="155">
        <v>66.67</v>
      </c>
      <c r="F130" s="111">
        <v>0</v>
      </c>
      <c r="G130" s="111">
        <v>0</v>
      </c>
      <c r="H130" s="111">
        <v>6</v>
      </c>
      <c r="I130" s="111">
        <v>0</v>
      </c>
      <c r="J130" s="111">
        <v>3</v>
      </c>
      <c r="K130" s="111">
        <v>3</v>
      </c>
      <c r="L130" s="111">
        <v>0</v>
      </c>
      <c r="M130" s="111">
        <v>0</v>
      </c>
      <c r="N130" s="111">
        <v>0</v>
      </c>
      <c r="O130" s="111">
        <v>0</v>
      </c>
      <c r="P130" s="111">
        <v>0</v>
      </c>
      <c r="Q130" s="111">
        <v>0</v>
      </c>
      <c r="R130" s="111">
        <v>0</v>
      </c>
      <c r="S130" s="111">
        <v>0</v>
      </c>
      <c r="T130" s="111">
        <v>0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</row>
    <row r="131" spans="1:25" s="112" customFormat="1" ht="12" customHeight="1" x14ac:dyDescent="0.2">
      <c r="A131" s="262" t="s">
        <v>357</v>
      </c>
      <c r="B131" s="262"/>
      <c r="C131" s="111">
        <v>1978</v>
      </c>
      <c r="D131" s="111">
        <v>1195</v>
      </c>
      <c r="E131" s="155">
        <v>92.55</v>
      </c>
      <c r="F131" s="111">
        <v>39</v>
      </c>
      <c r="G131" s="111">
        <v>20</v>
      </c>
      <c r="H131" s="111">
        <v>1136</v>
      </c>
      <c r="I131" s="111">
        <v>167</v>
      </c>
      <c r="J131" s="111">
        <v>138</v>
      </c>
      <c r="K131" s="111">
        <v>218</v>
      </c>
      <c r="L131" s="111">
        <v>143</v>
      </c>
      <c r="M131" s="111">
        <v>55</v>
      </c>
      <c r="N131" s="111">
        <v>64</v>
      </c>
      <c r="O131" s="111">
        <v>25</v>
      </c>
      <c r="P131" s="111">
        <v>17</v>
      </c>
      <c r="Q131" s="111">
        <v>14</v>
      </c>
      <c r="R131" s="111">
        <v>5</v>
      </c>
      <c r="S131" s="111">
        <v>5</v>
      </c>
      <c r="T131" s="111">
        <v>4</v>
      </c>
      <c r="U131" s="111">
        <v>5</v>
      </c>
      <c r="V131" s="111">
        <v>5</v>
      </c>
      <c r="W131" s="111">
        <v>0</v>
      </c>
      <c r="X131" s="111">
        <v>0</v>
      </c>
      <c r="Y131" s="111">
        <v>271</v>
      </c>
    </row>
    <row r="132" spans="1:25" s="112" customFormat="1" ht="12" customHeight="1" x14ac:dyDescent="0.2">
      <c r="A132" s="262" t="s">
        <v>175</v>
      </c>
      <c r="B132" s="262"/>
      <c r="C132" s="111">
        <v>109</v>
      </c>
      <c r="D132" s="111">
        <v>65</v>
      </c>
      <c r="E132" s="155">
        <v>81.540000000000006</v>
      </c>
      <c r="F132" s="111">
        <v>1</v>
      </c>
      <c r="G132" s="111">
        <v>0</v>
      </c>
      <c r="H132" s="111">
        <v>64</v>
      </c>
      <c r="I132" s="111">
        <v>1</v>
      </c>
      <c r="J132" s="111">
        <v>21</v>
      </c>
      <c r="K132" s="111">
        <v>7</v>
      </c>
      <c r="L132" s="111">
        <v>4</v>
      </c>
      <c r="M132" s="111">
        <v>1</v>
      </c>
      <c r="N132" s="111">
        <v>4</v>
      </c>
      <c r="O132" s="111">
        <v>1</v>
      </c>
      <c r="P132" s="111">
        <v>0</v>
      </c>
      <c r="Q132" s="111">
        <v>4</v>
      </c>
      <c r="R132" s="111">
        <v>0</v>
      </c>
      <c r="S132" s="111">
        <v>3</v>
      </c>
      <c r="T132" s="111">
        <v>0</v>
      </c>
      <c r="U132" s="111">
        <v>0</v>
      </c>
      <c r="V132" s="111">
        <v>0</v>
      </c>
      <c r="W132" s="111">
        <v>0</v>
      </c>
      <c r="X132" s="111">
        <v>0</v>
      </c>
      <c r="Y132" s="111">
        <v>18</v>
      </c>
    </row>
    <row r="133" spans="1:25" s="112" customFormat="1" ht="12" customHeight="1" x14ac:dyDescent="0.2">
      <c r="A133" s="262" t="s">
        <v>358</v>
      </c>
      <c r="B133" s="262"/>
      <c r="C133" s="111">
        <v>3577</v>
      </c>
      <c r="D133" s="111">
        <v>2032</v>
      </c>
      <c r="E133" s="155">
        <v>95.08</v>
      </c>
      <c r="F133" s="111">
        <v>96</v>
      </c>
      <c r="G133" s="111">
        <v>11</v>
      </c>
      <c r="H133" s="111">
        <v>1925</v>
      </c>
      <c r="I133" s="111">
        <v>420</v>
      </c>
      <c r="J133" s="111">
        <v>275</v>
      </c>
      <c r="K133" s="111">
        <v>236</v>
      </c>
      <c r="L133" s="111">
        <v>232</v>
      </c>
      <c r="M133" s="111">
        <v>118</v>
      </c>
      <c r="N133" s="111">
        <v>101</v>
      </c>
      <c r="O133" s="111">
        <v>32</v>
      </c>
      <c r="P133" s="111">
        <v>30</v>
      </c>
      <c r="Q133" s="111">
        <v>19</v>
      </c>
      <c r="R133" s="111">
        <v>21</v>
      </c>
      <c r="S133" s="111">
        <v>19</v>
      </c>
      <c r="T133" s="111">
        <v>4</v>
      </c>
      <c r="U133" s="111">
        <v>9</v>
      </c>
      <c r="V133" s="111">
        <v>7</v>
      </c>
      <c r="W133" s="111">
        <v>3</v>
      </c>
      <c r="X133" s="111">
        <v>1</v>
      </c>
      <c r="Y133" s="111">
        <v>398</v>
      </c>
    </row>
    <row r="134" spans="1:25" s="112" customFormat="1" ht="12" customHeight="1" x14ac:dyDescent="0.2">
      <c r="A134" s="262" t="s">
        <v>178</v>
      </c>
      <c r="B134" s="262"/>
      <c r="C134" s="111">
        <v>3193</v>
      </c>
      <c r="D134" s="111">
        <v>1938</v>
      </c>
      <c r="E134" s="155">
        <v>93.55</v>
      </c>
      <c r="F134" s="111">
        <v>34</v>
      </c>
      <c r="G134" s="111">
        <v>16</v>
      </c>
      <c r="H134" s="111">
        <v>1888</v>
      </c>
      <c r="I134" s="111">
        <v>307</v>
      </c>
      <c r="J134" s="111">
        <v>334</v>
      </c>
      <c r="K134" s="111">
        <v>328</v>
      </c>
      <c r="L134" s="111">
        <v>196</v>
      </c>
      <c r="M134" s="111">
        <v>84</v>
      </c>
      <c r="N134" s="111">
        <v>66</v>
      </c>
      <c r="O134" s="111">
        <v>29</v>
      </c>
      <c r="P134" s="111">
        <v>21</v>
      </c>
      <c r="Q134" s="111">
        <v>13</v>
      </c>
      <c r="R134" s="111">
        <v>16</v>
      </c>
      <c r="S134" s="111">
        <v>11</v>
      </c>
      <c r="T134" s="111">
        <v>6</v>
      </c>
      <c r="U134" s="111">
        <v>8</v>
      </c>
      <c r="V134" s="111">
        <v>8</v>
      </c>
      <c r="W134" s="111">
        <v>2</v>
      </c>
      <c r="X134" s="111">
        <v>0</v>
      </c>
      <c r="Y134" s="111">
        <v>459</v>
      </c>
    </row>
    <row r="135" spans="1:25" s="112" customFormat="1" ht="12" customHeight="1" x14ac:dyDescent="0.2">
      <c r="A135" s="262" t="s">
        <v>183</v>
      </c>
      <c r="B135" s="262"/>
      <c r="C135" s="111">
        <v>801</v>
      </c>
      <c r="D135" s="111">
        <v>450</v>
      </c>
      <c r="E135" s="155">
        <v>34.22</v>
      </c>
      <c r="F135" s="111">
        <v>10</v>
      </c>
      <c r="G135" s="111">
        <v>4</v>
      </c>
      <c r="H135" s="111">
        <v>436</v>
      </c>
      <c r="I135" s="111">
        <v>74</v>
      </c>
      <c r="J135" s="111">
        <v>70</v>
      </c>
      <c r="K135" s="111">
        <v>67</v>
      </c>
      <c r="L135" s="111">
        <v>40</v>
      </c>
      <c r="M135" s="111">
        <v>24</v>
      </c>
      <c r="N135" s="111">
        <v>25</v>
      </c>
      <c r="O135" s="111">
        <v>6</v>
      </c>
      <c r="P135" s="111">
        <v>6</v>
      </c>
      <c r="Q135" s="111">
        <v>5</v>
      </c>
      <c r="R135" s="111">
        <v>2</v>
      </c>
      <c r="S135" s="111">
        <v>1</v>
      </c>
      <c r="T135" s="111">
        <v>1</v>
      </c>
      <c r="U135" s="111">
        <v>2</v>
      </c>
      <c r="V135" s="111">
        <v>0</v>
      </c>
      <c r="W135" s="111">
        <v>0</v>
      </c>
      <c r="X135" s="111">
        <v>0</v>
      </c>
      <c r="Y135" s="111">
        <v>113</v>
      </c>
    </row>
    <row r="136" spans="1:25" s="112" customFormat="1" ht="12" customHeight="1" x14ac:dyDescent="0.2">
      <c r="A136" s="262" t="s">
        <v>184</v>
      </c>
      <c r="B136" s="262"/>
      <c r="C136" s="111">
        <v>9461</v>
      </c>
      <c r="D136" s="111">
        <v>4827</v>
      </c>
      <c r="E136" s="155">
        <v>91.98</v>
      </c>
      <c r="F136" s="111">
        <v>104</v>
      </c>
      <c r="G136" s="111">
        <v>52</v>
      </c>
      <c r="H136" s="111">
        <v>4671</v>
      </c>
      <c r="I136" s="111">
        <v>906</v>
      </c>
      <c r="J136" s="111">
        <v>626</v>
      </c>
      <c r="K136" s="111">
        <v>614</v>
      </c>
      <c r="L136" s="111">
        <v>709</v>
      </c>
      <c r="M136" s="111">
        <v>215</v>
      </c>
      <c r="N136" s="111">
        <v>245</v>
      </c>
      <c r="O136" s="111">
        <v>103</v>
      </c>
      <c r="P136" s="111">
        <v>65</v>
      </c>
      <c r="Q136" s="111">
        <v>67</v>
      </c>
      <c r="R136" s="111">
        <v>26</v>
      </c>
      <c r="S136" s="111">
        <v>35</v>
      </c>
      <c r="T136" s="111">
        <v>21</v>
      </c>
      <c r="U136" s="111">
        <v>21</v>
      </c>
      <c r="V136" s="111">
        <v>16</v>
      </c>
      <c r="W136" s="111">
        <v>30</v>
      </c>
      <c r="X136" s="111">
        <v>2</v>
      </c>
      <c r="Y136" s="111">
        <v>970</v>
      </c>
    </row>
    <row r="137" spans="1:25" s="112" customFormat="1" ht="12" customHeight="1" x14ac:dyDescent="0.2">
      <c r="A137" s="262" t="s">
        <v>185</v>
      </c>
      <c r="B137" s="262"/>
      <c r="C137" s="111">
        <v>4425</v>
      </c>
      <c r="D137" s="111">
        <v>2523</v>
      </c>
      <c r="E137" s="155">
        <v>91.87</v>
      </c>
      <c r="F137" s="111">
        <v>62</v>
      </c>
      <c r="G137" s="111">
        <v>19</v>
      </c>
      <c r="H137" s="111">
        <v>2442</v>
      </c>
      <c r="I137" s="111">
        <v>425</v>
      </c>
      <c r="J137" s="111">
        <v>362</v>
      </c>
      <c r="K137" s="111">
        <v>261</v>
      </c>
      <c r="L137" s="111">
        <v>306</v>
      </c>
      <c r="M137" s="111">
        <v>271</v>
      </c>
      <c r="N137" s="111">
        <v>123</v>
      </c>
      <c r="O137" s="111">
        <v>35</v>
      </c>
      <c r="P137" s="111">
        <v>27</v>
      </c>
      <c r="Q137" s="111">
        <v>36</v>
      </c>
      <c r="R137" s="111">
        <v>21</v>
      </c>
      <c r="S137" s="111">
        <v>10</v>
      </c>
      <c r="T137" s="111">
        <v>10</v>
      </c>
      <c r="U137" s="111">
        <v>16</v>
      </c>
      <c r="V137" s="111">
        <v>6</v>
      </c>
      <c r="W137" s="111">
        <v>8</v>
      </c>
      <c r="X137" s="111">
        <v>1</v>
      </c>
      <c r="Y137" s="111">
        <v>524</v>
      </c>
    </row>
    <row r="138" spans="1:25" s="112" customFormat="1" ht="12" customHeight="1" x14ac:dyDescent="0.2">
      <c r="A138" s="262" t="s">
        <v>187</v>
      </c>
      <c r="B138" s="262"/>
      <c r="C138" s="111">
        <v>183</v>
      </c>
      <c r="D138" s="111">
        <v>95</v>
      </c>
      <c r="E138" s="155">
        <v>89.47</v>
      </c>
      <c r="F138" s="111">
        <v>4</v>
      </c>
      <c r="G138" s="111">
        <v>0</v>
      </c>
      <c r="H138" s="111">
        <v>91</v>
      </c>
      <c r="I138" s="111">
        <v>23</v>
      </c>
      <c r="J138" s="111">
        <v>15</v>
      </c>
      <c r="K138" s="111">
        <v>1</v>
      </c>
      <c r="L138" s="111">
        <v>20</v>
      </c>
      <c r="M138" s="111">
        <v>4</v>
      </c>
      <c r="N138" s="111">
        <v>3</v>
      </c>
      <c r="O138" s="111">
        <v>1</v>
      </c>
      <c r="P138" s="111">
        <v>5</v>
      </c>
      <c r="Q138" s="111">
        <v>0</v>
      </c>
      <c r="R138" s="111">
        <v>1</v>
      </c>
      <c r="S138" s="111">
        <v>3</v>
      </c>
      <c r="T138" s="111">
        <v>0</v>
      </c>
      <c r="U138" s="111">
        <v>0</v>
      </c>
      <c r="V138" s="111">
        <v>2</v>
      </c>
      <c r="W138" s="111">
        <v>0</v>
      </c>
      <c r="X138" s="111">
        <v>0</v>
      </c>
      <c r="Y138" s="111">
        <v>13</v>
      </c>
    </row>
    <row r="139" spans="1:25" s="112" customFormat="1" ht="12" customHeight="1" x14ac:dyDescent="0.2">
      <c r="A139" s="262" t="s">
        <v>188</v>
      </c>
      <c r="B139" s="262"/>
      <c r="C139" s="111">
        <v>4818</v>
      </c>
      <c r="D139" s="111">
        <v>2673</v>
      </c>
      <c r="E139" s="155">
        <v>93.53</v>
      </c>
      <c r="F139" s="111">
        <v>69</v>
      </c>
      <c r="G139" s="111">
        <v>31</v>
      </c>
      <c r="H139" s="111">
        <v>2573</v>
      </c>
      <c r="I139" s="111">
        <v>521</v>
      </c>
      <c r="J139" s="111">
        <v>343</v>
      </c>
      <c r="K139" s="111">
        <v>305</v>
      </c>
      <c r="L139" s="111">
        <v>342</v>
      </c>
      <c r="M139" s="111">
        <v>127</v>
      </c>
      <c r="N139" s="111">
        <v>165</v>
      </c>
      <c r="O139" s="111">
        <v>71</v>
      </c>
      <c r="P139" s="111">
        <v>58</v>
      </c>
      <c r="Q139" s="111">
        <v>24</v>
      </c>
      <c r="R139" s="111">
        <v>36</v>
      </c>
      <c r="S139" s="111">
        <v>25</v>
      </c>
      <c r="T139" s="111">
        <v>13</v>
      </c>
      <c r="U139" s="111">
        <v>10</v>
      </c>
      <c r="V139" s="111">
        <v>10</v>
      </c>
      <c r="W139" s="111">
        <v>17</v>
      </c>
      <c r="X139" s="111">
        <v>4</v>
      </c>
      <c r="Y139" s="111">
        <v>502</v>
      </c>
    </row>
    <row r="140" spans="1:25" s="112" customFormat="1" ht="12" customHeight="1" x14ac:dyDescent="0.2">
      <c r="A140" s="262" t="s">
        <v>190</v>
      </c>
      <c r="B140" s="262"/>
      <c r="C140" s="111">
        <v>1790</v>
      </c>
      <c r="D140" s="111">
        <v>996</v>
      </c>
      <c r="E140" s="155">
        <v>80.52</v>
      </c>
      <c r="F140" s="111">
        <v>27</v>
      </c>
      <c r="G140" s="111">
        <v>5</v>
      </c>
      <c r="H140" s="111">
        <v>964</v>
      </c>
      <c r="I140" s="111">
        <v>123</v>
      </c>
      <c r="J140" s="111">
        <v>120</v>
      </c>
      <c r="K140" s="111">
        <v>232</v>
      </c>
      <c r="L140" s="111">
        <v>100</v>
      </c>
      <c r="M140" s="111">
        <v>57</v>
      </c>
      <c r="N140" s="111">
        <v>32</v>
      </c>
      <c r="O140" s="111">
        <v>19</v>
      </c>
      <c r="P140" s="111">
        <v>11</v>
      </c>
      <c r="Q140" s="111">
        <v>6</v>
      </c>
      <c r="R140" s="111">
        <v>9</v>
      </c>
      <c r="S140" s="111">
        <v>7</v>
      </c>
      <c r="T140" s="111">
        <v>4</v>
      </c>
      <c r="U140" s="111">
        <v>3</v>
      </c>
      <c r="V140" s="111">
        <v>9</v>
      </c>
      <c r="W140" s="111">
        <v>1</v>
      </c>
      <c r="X140" s="111">
        <v>1</v>
      </c>
      <c r="Y140" s="111">
        <v>230</v>
      </c>
    </row>
    <row r="141" spans="1:25" s="112" customFormat="1" ht="12" customHeight="1" x14ac:dyDescent="0.2">
      <c r="A141" s="262" t="s">
        <v>191</v>
      </c>
      <c r="B141" s="262"/>
      <c r="C141" s="111">
        <v>573</v>
      </c>
      <c r="D141" s="111">
        <v>372</v>
      </c>
      <c r="E141" s="155">
        <v>86.29</v>
      </c>
      <c r="F141" s="111">
        <v>9</v>
      </c>
      <c r="G141" s="111">
        <v>4</v>
      </c>
      <c r="H141" s="111">
        <v>359</v>
      </c>
      <c r="I141" s="111">
        <v>87</v>
      </c>
      <c r="J141" s="111">
        <v>58</v>
      </c>
      <c r="K141" s="111">
        <v>24</v>
      </c>
      <c r="L141" s="111">
        <v>38</v>
      </c>
      <c r="M141" s="111">
        <v>8</v>
      </c>
      <c r="N141" s="111">
        <v>37</v>
      </c>
      <c r="O141" s="111">
        <v>11</v>
      </c>
      <c r="P141" s="111">
        <v>6</v>
      </c>
      <c r="Q141" s="111">
        <v>3</v>
      </c>
      <c r="R141" s="111">
        <v>0</v>
      </c>
      <c r="S141" s="111">
        <v>8</v>
      </c>
      <c r="T141" s="111">
        <v>0</v>
      </c>
      <c r="U141" s="111">
        <v>0</v>
      </c>
      <c r="V141" s="111">
        <v>0</v>
      </c>
      <c r="W141" s="111">
        <v>0</v>
      </c>
      <c r="X141" s="111">
        <v>0</v>
      </c>
      <c r="Y141" s="111">
        <v>79</v>
      </c>
    </row>
    <row r="142" spans="1:25" s="112" customFormat="1" ht="12" customHeight="1" x14ac:dyDescent="0.2">
      <c r="A142" s="262" t="s">
        <v>192</v>
      </c>
      <c r="B142" s="262"/>
      <c r="C142" s="111">
        <v>560</v>
      </c>
      <c r="D142" s="111">
        <v>305</v>
      </c>
      <c r="E142" s="155">
        <v>93.44</v>
      </c>
      <c r="F142" s="111">
        <v>6</v>
      </c>
      <c r="G142" s="111">
        <v>4</v>
      </c>
      <c r="H142" s="111">
        <v>295</v>
      </c>
      <c r="I142" s="111">
        <v>66</v>
      </c>
      <c r="J142" s="111">
        <v>19</v>
      </c>
      <c r="K142" s="111">
        <v>40</v>
      </c>
      <c r="L142" s="111">
        <v>24</v>
      </c>
      <c r="M142" s="111">
        <v>26</v>
      </c>
      <c r="N142" s="111">
        <v>31</v>
      </c>
      <c r="O142" s="111">
        <v>10</v>
      </c>
      <c r="P142" s="111">
        <v>3</v>
      </c>
      <c r="Q142" s="111">
        <v>2</v>
      </c>
      <c r="R142" s="111">
        <v>9</v>
      </c>
      <c r="S142" s="111">
        <v>3</v>
      </c>
      <c r="T142" s="111">
        <v>1</v>
      </c>
      <c r="U142" s="111">
        <v>0</v>
      </c>
      <c r="V142" s="111">
        <v>5</v>
      </c>
      <c r="W142" s="111">
        <v>0</v>
      </c>
      <c r="X142" s="111">
        <v>0</v>
      </c>
      <c r="Y142" s="111">
        <v>56</v>
      </c>
    </row>
    <row r="143" spans="1:25" s="112" customFormat="1" ht="12" customHeight="1" x14ac:dyDescent="0.2">
      <c r="A143" s="262" t="s">
        <v>195</v>
      </c>
      <c r="B143" s="262"/>
      <c r="C143" s="111">
        <v>437</v>
      </c>
      <c r="D143" s="111">
        <v>241</v>
      </c>
      <c r="E143" s="155">
        <v>89.21</v>
      </c>
      <c r="F143" s="111">
        <v>4</v>
      </c>
      <c r="G143" s="111">
        <v>3</v>
      </c>
      <c r="H143" s="111">
        <v>234</v>
      </c>
      <c r="I143" s="111">
        <v>42</v>
      </c>
      <c r="J143" s="111">
        <v>24</v>
      </c>
      <c r="K143" s="111">
        <v>14</v>
      </c>
      <c r="L143" s="111">
        <v>40</v>
      </c>
      <c r="M143" s="111">
        <v>33</v>
      </c>
      <c r="N143" s="111">
        <v>13</v>
      </c>
      <c r="O143" s="111">
        <v>1</v>
      </c>
      <c r="P143" s="111">
        <v>8</v>
      </c>
      <c r="Q143" s="111">
        <v>3</v>
      </c>
      <c r="R143" s="111">
        <v>4</v>
      </c>
      <c r="S143" s="111">
        <v>5</v>
      </c>
      <c r="T143" s="111">
        <v>3</v>
      </c>
      <c r="U143" s="111">
        <v>2</v>
      </c>
      <c r="V143" s="111">
        <v>1</v>
      </c>
      <c r="W143" s="111">
        <v>0</v>
      </c>
      <c r="X143" s="111">
        <v>0</v>
      </c>
      <c r="Y143" s="111">
        <v>41</v>
      </c>
    </row>
    <row r="144" spans="1:25" s="112" customFormat="1" ht="12" customHeight="1" x14ac:dyDescent="0.2">
      <c r="A144" s="262" t="s">
        <v>198</v>
      </c>
      <c r="B144" s="262"/>
      <c r="C144" s="111">
        <v>84</v>
      </c>
      <c r="D144" s="111">
        <v>41</v>
      </c>
      <c r="E144" s="155">
        <v>68.290000000000006</v>
      </c>
      <c r="F144" s="111">
        <v>1</v>
      </c>
      <c r="G144" s="111">
        <v>0</v>
      </c>
      <c r="H144" s="111">
        <v>40</v>
      </c>
      <c r="I144" s="111">
        <v>2</v>
      </c>
      <c r="J144" s="111">
        <v>4</v>
      </c>
      <c r="K144" s="111">
        <v>8</v>
      </c>
      <c r="L144" s="111">
        <v>7</v>
      </c>
      <c r="M144" s="111">
        <v>3</v>
      </c>
      <c r="N144" s="111">
        <v>0</v>
      </c>
      <c r="O144" s="111">
        <v>2</v>
      </c>
      <c r="P144" s="111">
        <v>0</v>
      </c>
      <c r="Q144" s="111">
        <v>1</v>
      </c>
      <c r="R144" s="111">
        <v>0</v>
      </c>
      <c r="S144" s="111">
        <v>2</v>
      </c>
      <c r="T144" s="111">
        <v>0</v>
      </c>
      <c r="U144" s="111">
        <v>0</v>
      </c>
      <c r="V144" s="111">
        <v>0</v>
      </c>
      <c r="W144" s="111">
        <v>0</v>
      </c>
      <c r="X144" s="111">
        <v>0</v>
      </c>
      <c r="Y144" s="111">
        <v>11</v>
      </c>
    </row>
    <row r="145" spans="1:25" s="112" customFormat="1" ht="12" customHeight="1" x14ac:dyDescent="0.2">
      <c r="A145" s="262" t="s">
        <v>200</v>
      </c>
      <c r="B145" s="262"/>
      <c r="C145" s="111">
        <v>1971</v>
      </c>
      <c r="D145" s="111">
        <v>1044</v>
      </c>
      <c r="E145" s="155">
        <v>87.07</v>
      </c>
      <c r="F145" s="111">
        <v>33</v>
      </c>
      <c r="G145" s="111">
        <v>13</v>
      </c>
      <c r="H145" s="111">
        <v>998</v>
      </c>
      <c r="I145" s="111">
        <v>167</v>
      </c>
      <c r="J145" s="111">
        <v>162</v>
      </c>
      <c r="K145" s="111">
        <v>113</v>
      </c>
      <c r="L145" s="111">
        <v>149</v>
      </c>
      <c r="M145" s="111">
        <v>57</v>
      </c>
      <c r="N145" s="111">
        <v>59</v>
      </c>
      <c r="O145" s="111">
        <v>14</v>
      </c>
      <c r="P145" s="111">
        <v>19</v>
      </c>
      <c r="Q145" s="111">
        <v>7</v>
      </c>
      <c r="R145" s="111">
        <v>7</v>
      </c>
      <c r="S145" s="111">
        <v>7</v>
      </c>
      <c r="T145" s="111">
        <v>6</v>
      </c>
      <c r="U145" s="111">
        <v>6</v>
      </c>
      <c r="V145" s="111">
        <v>5</v>
      </c>
      <c r="W145" s="111">
        <v>3</v>
      </c>
      <c r="X145" s="111">
        <v>0</v>
      </c>
      <c r="Y145" s="111">
        <v>217</v>
      </c>
    </row>
    <row r="146" spans="1:25" s="112" customFormat="1" ht="12" customHeight="1" x14ac:dyDescent="0.2">
      <c r="A146" s="262" t="s">
        <v>377</v>
      </c>
      <c r="B146" s="262"/>
      <c r="C146" s="111">
        <v>1914</v>
      </c>
      <c r="D146" s="111">
        <v>1256</v>
      </c>
      <c r="E146" s="155">
        <v>93.23</v>
      </c>
      <c r="F146" s="111">
        <v>23</v>
      </c>
      <c r="G146" s="111">
        <v>6</v>
      </c>
      <c r="H146" s="111">
        <v>1227</v>
      </c>
      <c r="I146" s="111">
        <v>242</v>
      </c>
      <c r="J146" s="111">
        <v>167</v>
      </c>
      <c r="K146" s="111">
        <v>146</v>
      </c>
      <c r="L146" s="111">
        <v>207</v>
      </c>
      <c r="M146" s="111">
        <v>54</v>
      </c>
      <c r="N146" s="111">
        <v>93</v>
      </c>
      <c r="O146" s="111">
        <v>17</v>
      </c>
      <c r="P146" s="111">
        <v>25</v>
      </c>
      <c r="Q146" s="111">
        <v>11</v>
      </c>
      <c r="R146" s="111">
        <v>23</v>
      </c>
      <c r="S146" s="111">
        <v>6</v>
      </c>
      <c r="T146" s="111">
        <v>7</v>
      </c>
      <c r="U146" s="111">
        <v>2</v>
      </c>
      <c r="V146" s="111">
        <v>0</v>
      </c>
      <c r="W146" s="111">
        <v>2</v>
      </c>
      <c r="X146" s="111">
        <v>1</v>
      </c>
      <c r="Y146" s="111">
        <v>224</v>
      </c>
    </row>
    <row r="147" spans="1:25" s="112" customFormat="1" ht="12" customHeight="1" x14ac:dyDescent="0.2">
      <c r="A147" s="263" t="s">
        <v>204</v>
      </c>
      <c r="B147" s="263"/>
      <c r="C147" s="118">
        <v>257</v>
      </c>
      <c r="D147" s="118">
        <v>137</v>
      </c>
      <c r="E147" s="156">
        <v>86.86</v>
      </c>
      <c r="F147" s="118">
        <v>2</v>
      </c>
      <c r="G147" s="118">
        <v>0</v>
      </c>
      <c r="H147" s="118">
        <v>135</v>
      </c>
      <c r="I147" s="118">
        <v>26</v>
      </c>
      <c r="J147" s="118">
        <v>35</v>
      </c>
      <c r="K147" s="118">
        <v>13</v>
      </c>
      <c r="L147" s="118">
        <v>23</v>
      </c>
      <c r="M147" s="118">
        <v>4</v>
      </c>
      <c r="N147" s="118">
        <v>5</v>
      </c>
      <c r="O147" s="118">
        <v>0</v>
      </c>
      <c r="P147" s="118">
        <v>2</v>
      </c>
      <c r="Q147" s="118">
        <v>0</v>
      </c>
      <c r="R147" s="118">
        <v>0</v>
      </c>
      <c r="S147" s="118">
        <v>3</v>
      </c>
      <c r="T147" s="118">
        <v>2</v>
      </c>
      <c r="U147" s="118">
        <v>2</v>
      </c>
      <c r="V147" s="118">
        <v>0</v>
      </c>
      <c r="W147" s="118">
        <v>0</v>
      </c>
      <c r="X147" s="118">
        <v>0</v>
      </c>
      <c r="Y147" s="118">
        <v>20</v>
      </c>
    </row>
    <row r="148" spans="1:25" s="112" customFormat="1" ht="12" customHeight="1" x14ac:dyDescent="0.2">
      <c r="A148" s="115"/>
      <c r="B148" s="115"/>
      <c r="C148" s="115"/>
      <c r="D148" s="115"/>
      <c r="E148" s="158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spans="1:25" s="112" customFormat="1" ht="12" customHeight="1" x14ac:dyDescent="0.2">
      <c r="A149" s="261" t="s">
        <v>205</v>
      </c>
      <c r="B149" s="261"/>
      <c r="C149" s="109">
        <f>SUM(C150:C157)</f>
        <v>4518</v>
      </c>
      <c r="D149" s="109">
        <f>SUM(D150:D157)</f>
        <v>3027</v>
      </c>
      <c r="E149" s="154">
        <v>92.170469999999995</v>
      </c>
      <c r="F149" s="109">
        <f>SUM(F150:F157)</f>
        <v>77</v>
      </c>
      <c r="G149" s="109">
        <f>SUM(G150:G157)</f>
        <v>15</v>
      </c>
      <c r="H149" s="109">
        <f>SUM(H150:H157)</f>
        <v>2935</v>
      </c>
      <c r="I149" s="109">
        <f t="shared" ref="I149:N149" si="88">SUM(I150:I157)</f>
        <v>570</v>
      </c>
      <c r="J149" s="109">
        <f t="shared" si="88"/>
        <v>388</v>
      </c>
      <c r="K149" s="109">
        <f t="shared" si="88"/>
        <v>552</v>
      </c>
      <c r="L149" s="109">
        <f t="shared" si="88"/>
        <v>275</v>
      </c>
      <c r="M149" s="109">
        <f t="shared" si="88"/>
        <v>109</v>
      </c>
      <c r="N149" s="109">
        <f t="shared" si="88"/>
        <v>144</v>
      </c>
      <c r="O149" s="109">
        <f t="shared" ref="O149:Y149" si="89">SUM(O150:O157)</f>
        <v>42</v>
      </c>
      <c r="P149" s="109">
        <f t="shared" si="89"/>
        <v>21</v>
      </c>
      <c r="Q149" s="109">
        <f t="shared" si="89"/>
        <v>28</v>
      </c>
      <c r="R149" s="109">
        <f t="shared" si="89"/>
        <v>24</v>
      </c>
      <c r="S149" s="109">
        <f t="shared" si="89"/>
        <v>56</v>
      </c>
      <c r="T149" s="109">
        <f t="shared" si="89"/>
        <v>16</v>
      </c>
      <c r="U149" s="109">
        <f t="shared" si="89"/>
        <v>11</v>
      </c>
      <c r="V149" s="109">
        <f t="shared" si="89"/>
        <v>7</v>
      </c>
      <c r="W149" s="109">
        <f t="shared" si="89"/>
        <v>3</v>
      </c>
      <c r="X149" s="109">
        <f t="shared" si="89"/>
        <v>7</v>
      </c>
      <c r="Y149" s="109">
        <f t="shared" si="89"/>
        <v>682</v>
      </c>
    </row>
    <row r="150" spans="1:25" s="112" customFormat="1" ht="12" customHeight="1" x14ac:dyDescent="0.2">
      <c r="A150" s="262" t="s">
        <v>359</v>
      </c>
      <c r="B150" s="262"/>
      <c r="C150" s="111">
        <v>1111</v>
      </c>
      <c r="D150" s="111">
        <v>734</v>
      </c>
      <c r="E150" s="155">
        <v>92.64</v>
      </c>
      <c r="F150" s="111">
        <v>15</v>
      </c>
      <c r="G150" s="111">
        <v>2</v>
      </c>
      <c r="H150" s="111">
        <v>717</v>
      </c>
      <c r="I150" s="111">
        <v>97</v>
      </c>
      <c r="J150" s="111">
        <v>83</v>
      </c>
      <c r="K150" s="111">
        <v>134</v>
      </c>
      <c r="L150" s="111">
        <v>94</v>
      </c>
      <c r="M150" s="111">
        <v>24</v>
      </c>
      <c r="N150" s="111">
        <v>44</v>
      </c>
      <c r="O150" s="111">
        <v>18</v>
      </c>
      <c r="P150" s="111">
        <v>5</v>
      </c>
      <c r="Q150" s="111">
        <v>11</v>
      </c>
      <c r="R150" s="111">
        <v>7</v>
      </c>
      <c r="S150" s="111">
        <v>11</v>
      </c>
      <c r="T150" s="111">
        <v>4</v>
      </c>
      <c r="U150" s="111">
        <v>3</v>
      </c>
      <c r="V150" s="111">
        <v>3</v>
      </c>
      <c r="W150" s="111">
        <v>2</v>
      </c>
      <c r="X150" s="111">
        <v>2</v>
      </c>
      <c r="Y150" s="111">
        <v>175</v>
      </c>
    </row>
    <row r="151" spans="1:25" s="112" customFormat="1" ht="12" customHeight="1" x14ac:dyDescent="0.2">
      <c r="A151" s="262" t="s">
        <v>207</v>
      </c>
      <c r="B151" s="262"/>
      <c r="C151" s="111">
        <v>45</v>
      </c>
      <c r="D151" s="111">
        <v>32</v>
      </c>
      <c r="E151" s="155">
        <v>84.38</v>
      </c>
      <c r="F151" s="111">
        <v>2</v>
      </c>
      <c r="G151" s="111">
        <v>0</v>
      </c>
      <c r="H151" s="111">
        <v>30</v>
      </c>
      <c r="I151" s="111">
        <v>5</v>
      </c>
      <c r="J151" s="111">
        <v>2</v>
      </c>
      <c r="K151" s="111">
        <v>9</v>
      </c>
      <c r="L151" s="111">
        <v>2</v>
      </c>
      <c r="M151" s="111">
        <v>0</v>
      </c>
      <c r="N151" s="111">
        <v>2</v>
      </c>
      <c r="O151" s="111">
        <v>1</v>
      </c>
      <c r="P151" s="111">
        <v>0</v>
      </c>
      <c r="Q151" s="111">
        <v>1</v>
      </c>
      <c r="R151" s="111">
        <v>0</v>
      </c>
      <c r="S151" s="111">
        <v>2</v>
      </c>
      <c r="T151" s="111">
        <v>0</v>
      </c>
      <c r="U151" s="111">
        <v>0</v>
      </c>
      <c r="V151" s="111">
        <v>0</v>
      </c>
      <c r="W151" s="111">
        <v>0</v>
      </c>
      <c r="X151" s="111">
        <v>0</v>
      </c>
      <c r="Y151" s="111">
        <v>6</v>
      </c>
    </row>
    <row r="152" spans="1:25" s="112" customFormat="1" ht="12" customHeight="1" x14ac:dyDescent="0.2">
      <c r="A152" s="262" t="s">
        <v>208</v>
      </c>
      <c r="B152" s="262"/>
      <c r="C152" s="111">
        <v>62</v>
      </c>
      <c r="D152" s="111">
        <v>31</v>
      </c>
      <c r="E152" s="155">
        <v>100</v>
      </c>
      <c r="F152" s="111">
        <v>1</v>
      </c>
      <c r="G152" s="111">
        <v>0</v>
      </c>
      <c r="H152" s="111">
        <v>30</v>
      </c>
      <c r="I152" s="111">
        <v>4</v>
      </c>
      <c r="J152" s="111">
        <v>2</v>
      </c>
      <c r="K152" s="111">
        <v>2</v>
      </c>
      <c r="L152" s="111">
        <v>3</v>
      </c>
      <c r="M152" s="111">
        <v>1</v>
      </c>
      <c r="N152" s="111">
        <v>2</v>
      </c>
      <c r="O152" s="111">
        <v>2</v>
      </c>
      <c r="P152" s="111">
        <v>0</v>
      </c>
      <c r="Q152" s="111">
        <v>3</v>
      </c>
      <c r="R152" s="111">
        <v>2</v>
      </c>
      <c r="S152" s="111">
        <v>1</v>
      </c>
      <c r="T152" s="111">
        <v>0</v>
      </c>
      <c r="U152" s="111">
        <v>3</v>
      </c>
      <c r="V152" s="111">
        <v>0</v>
      </c>
      <c r="W152" s="111">
        <v>0</v>
      </c>
      <c r="X152" s="111">
        <v>0</v>
      </c>
      <c r="Y152" s="111">
        <v>5</v>
      </c>
    </row>
    <row r="153" spans="1:25" s="112" customFormat="1" ht="12" customHeight="1" x14ac:dyDescent="0.2">
      <c r="A153" s="262" t="s">
        <v>209</v>
      </c>
      <c r="B153" s="262"/>
      <c r="C153" s="111">
        <v>46</v>
      </c>
      <c r="D153" s="111">
        <v>26</v>
      </c>
      <c r="E153" s="155">
        <v>80.77</v>
      </c>
      <c r="F153" s="111">
        <v>0</v>
      </c>
      <c r="G153" s="111">
        <v>0</v>
      </c>
      <c r="H153" s="111">
        <v>26</v>
      </c>
      <c r="I153" s="111">
        <v>9</v>
      </c>
      <c r="J153" s="111">
        <v>0</v>
      </c>
      <c r="K153" s="111">
        <v>1</v>
      </c>
      <c r="L153" s="111">
        <v>3</v>
      </c>
      <c r="M153" s="111">
        <v>0</v>
      </c>
      <c r="N153" s="111">
        <v>1</v>
      </c>
      <c r="O153" s="111">
        <v>1</v>
      </c>
      <c r="P153" s="111">
        <v>0</v>
      </c>
      <c r="Q153" s="111">
        <v>1</v>
      </c>
      <c r="R153" s="111">
        <v>1</v>
      </c>
      <c r="S153" s="111">
        <v>2</v>
      </c>
      <c r="T153" s="111">
        <v>0</v>
      </c>
      <c r="U153" s="111">
        <v>0</v>
      </c>
      <c r="V153" s="111">
        <v>0</v>
      </c>
      <c r="W153" s="111">
        <v>0</v>
      </c>
      <c r="X153" s="111">
        <v>0</v>
      </c>
      <c r="Y153" s="111">
        <v>7</v>
      </c>
    </row>
    <row r="154" spans="1:25" s="112" customFormat="1" ht="12" customHeight="1" x14ac:dyDescent="0.2">
      <c r="A154" s="262" t="s">
        <v>210</v>
      </c>
      <c r="B154" s="262"/>
      <c r="C154" s="111">
        <v>866</v>
      </c>
      <c r="D154" s="111">
        <v>592</v>
      </c>
      <c r="E154" s="155">
        <v>91.89</v>
      </c>
      <c r="F154" s="111">
        <v>16</v>
      </c>
      <c r="G154" s="111">
        <v>3</v>
      </c>
      <c r="H154" s="111">
        <v>573</v>
      </c>
      <c r="I154" s="111">
        <v>91</v>
      </c>
      <c r="J154" s="111">
        <v>81</v>
      </c>
      <c r="K154" s="111">
        <v>123</v>
      </c>
      <c r="L154" s="111">
        <v>47</v>
      </c>
      <c r="M154" s="111">
        <v>16</v>
      </c>
      <c r="N154" s="111">
        <v>23</v>
      </c>
      <c r="O154" s="111">
        <v>4</v>
      </c>
      <c r="P154" s="111">
        <v>7</v>
      </c>
      <c r="Q154" s="111">
        <v>6</v>
      </c>
      <c r="R154" s="111">
        <v>5</v>
      </c>
      <c r="S154" s="111">
        <v>15</v>
      </c>
      <c r="T154" s="111">
        <v>6</v>
      </c>
      <c r="U154" s="111">
        <v>4</v>
      </c>
      <c r="V154" s="111">
        <v>2</v>
      </c>
      <c r="W154" s="111">
        <v>0</v>
      </c>
      <c r="X154" s="111">
        <v>2</v>
      </c>
      <c r="Y154" s="111">
        <v>141</v>
      </c>
    </row>
    <row r="155" spans="1:25" s="112" customFormat="1" ht="12" customHeight="1" x14ac:dyDescent="0.2">
      <c r="A155" s="262" t="s">
        <v>212</v>
      </c>
      <c r="B155" s="262"/>
      <c r="C155" s="111">
        <v>433</v>
      </c>
      <c r="D155" s="111">
        <v>304</v>
      </c>
      <c r="E155" s="155">
        <v>90.46</v>
      </c>
      <c r="F155" s="111">
        <v>15</v>
      </c>
      <c r="G155" s="111">
        <v>2</v>
      </c>
      <c r="H155" s="111">
        <v>287</v>
      </c>
      <c r="I155" s="111">
        <v>39</v>
      </c>
      <c r="J155" s="111">
        <v>44</v>
      </c>
      <c r="K155" s="111">
        <v>69</v>
      </c>
      <c r="L155" s="111">
        <v>23</v>
      </c>
      <c r="M155" s="111">
        <v>19</v>
      </c>
      <c r="N155" s="111">
        <v>8</v>
      </c>
      <c r="O155" s="111">
        <v>0</v>
      </c>
      <c r="P155" s="111">
        <v>5</v>
      </c>
      <c r="Q155" s="111">
        <v>0</v>
      </c>
      <c r="R155" s="111">
        <v>1</v>
      </c>
      <c r="S155" s="111">
        <v>7</v>
      </c>
      <c r="T155" s="111">
        <v>0</v>
      </c>
      <c r="U155" s="111">
        <v>0</v>
      </c>
      <c r="V155" s="111">
        <v>0</v>
      </c>
      <c r="W155" s="111">
        <v>0</v>
      </c>
      <c r="X155" s="111">
        <v>1</v>
      </c>
      <c r="Y155" s="111">
        <v>71</v>
      </c>
    </row>
    <row r="156" spans="1:25" s="112" customFormat="1" ht="12" customHeight="1" x14ac:dyDescent="0.2">
      <c r="A156" s="262" t="s">
        <v>213</v>
      </c>
      <c r="B156" s="262"/>
      <c r="C156" s="111">
        <v>44</v>
      </c>
      <c r="D156" s="111">
        <v>26</v>
      </c>
      <c r="E156" s="155">
        <v>92.31</v>
      </c>
      <c r="F156" s="111">
        <v>0</v>
      </c>
      <c r="G156" s="111">
        <v>2</v>
      </c>
      <c r="H156" s="111">
        <v>24</v>
      </c>
      <c r="I156" s="111">
        <v>13</v>
      </c>
      <c r="J156" s="111">
        <v>4</v>
      </c>
      <c r="K156" s="111">
        <v>1</v>
      </c>
      <c r="L156" s="111">
        <v>0</v>
      </c>
      <c r="M156" s="111">
        <v>0</v>
      </c>
      <c r="N156" s="111">
        <v>1</v>
      </c>
      <c r="O156" s="111">
        <v>2</v>
      </c>
      <c r="P156" s="111">
        <v>0</v>
      </c>
      <c r="Q156" s="111">
        <v>0</v>
      </c>
      <c r="R156" s="111">
        <v>0</v>
      </c>
      <c r="S156" s="111">
        <v>0</v>
      </c>
      <c r="T156" s="111">
        <v>0</v>
      </c>
      <c r="U156" s="111">
        <v>0</v>
      </c>
      <c r="V156" s="111">
        <v>0</v>
      </c>
      <c r="W156" s="111">
        <v>0</v>
      </c>
      <c r="X156" s="111">
        <v>0</v>
      </c>
      <c r="Y156" s="111">
        <v>3</v>
      </c>
    </row>
    <row r="157" spans="1:25" s="112" customFormat="1" ht="12" customHeight="1" x14ac:dyDescent="0.2">
      <c r="A157" s="263" t="s">
        <v>214</v>
      </c>
      <c r="B157" s="263"/>
      <c r="C157" s="118">
        <v>1911</v>
      </c>
      <c r="D157" s="118">
        <v>1282</v>
      </c>
      <c r="E157" s="156">
        <v>92.67</v>
      </c>
      <c r="F157" s="118">
        <v>28</v>
      </c>
      <c r="G157" s="118">
        <v>6</v>
      </c>
      <c r="H157" s="118">
        <v>1248</v>
      </c>
      <c r="I157" s="118">
        <v>312</v>
      </c>
      <c r="J157" s="118">
        <v>172</v>
      </c>
      <c r="K157" s="118">
        <v>213</v>
      </c>
      <c r="L157" s="118">
        <v>103</v>
      </c>
      <c r="M157" s="118">
        <v>49</v>
      </c>
      <c r="N157" s="118">
        <v>63</v>
      </c>
      <c r="O157" s="118">
        <v>14</v>
      </c>
      <c r="P157" s="118">
        <v>4</v>
      </c>
      <c r="Q157" s="118">
        <v>6</v>
      </c>
      <c r="R157" s="118">
        <v>8</v>
      </c>
      <c r="S157" s="118">
        <v>18</v>
      </c>
      <c r="T157" s="118">
        <v>6</v>
      </c>
      <c r="U157" s="118">
        <v>1</v>
      </c>
      <c r="V157" s="118">
        <v>2</v>
      </c>
      <c r="W157" s="118">
        <v>1</v>
      </c>
      <c r="X157" s="118">
        <v>2</v>
      </c>
      <c r="Y157" s="118">
        <v>274</v>
      </c>
    </row>
    <row r="158" spans="1:25" s="112" customFormat="1" ht="12" customHeight="1" x14ac:dyDescent="0.2">
      <c r="A158" s="115"/>
      <c r="B158" s="115"/>
      <c r="C158" s="115"/>
      <c r="D158" s="115"/>
      <c r="E158" s="158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</row>
    <row r="159" spans="1:25" s="112" customFormat="1" ht="12" customHeight="1" x14ac:dyDescent="0.2">
      <c r="A159" s="261" t="s">
        <v>215</v>
      </c>
      <c r="B159" s="261"/>
      <c r="C159" s="109">
        <f>SUM(C160:C165)</f>
        <v>34241</v>
      </c>
      <c r="D159" s="109">
        <f>SUM(D160:D165)</f>
        <v>21468</v>
      </c>
      <c r="E159" s="154">
        <v>89.905910000000006</v>
      </c>
      <c r="F159" s="109">
        <f>SUM(F160:F165)</f>
        <v>557</v>
      </c>
      <c r="G159" s="109">
        <f>SUM(G160:G165)</f>
        <v>156</v>
      </c>
      <c r="H159" s="109">
        <f>SUM(H160:H165)</f>
        <v>20755</v>
      </c>
      <c r="I159" s="109">
        <f t="shared" ref="I159:N159" si="90">SUM(I160:I165)</f>
        <v>4838</v>
      </c>
      <c r="J159" s="109">
        <f t="shared" si="90"/>
        <v>2625</v>
      </c>
      <c r="K159" s="109">
        <f t="shared" si="90"/>
        <v>2732</v>
      </c>
      <c r="L159" s="109">
        <f t="shared" si="90"/>
        <v>2698</v>
      </c>
      <c r="M159" s="109">
        <f t="shared" si="90"/>
        <v>805</v>
      </c>
      <c r="N159" s="109">
        <f t="shared" si="90"/>
        <v>948</v>
      </c>
      <c r="O159" s="109">
        <f t="shared" ref="O159:Y159" si="91">SUM(O160:O165)</f>
        <v>578</v>
      </c>
      <c r="P159" s="109">
        <f t="shared" si="91"/>
        <v>255</v>
      </c>
      <c r="Q159" s="109">
        <f t="shared" si="91"/>
        <v>196</v>
      </c>
      <c r="R159" s="109">
        <f t="shared" si="91"/>
        <v>147</v>
      </c>
      <c r="S159" s="109">
        <f t="shared" si="91"/>
        <v>117</v>
      </c>
      <c r="T159" s="109">
        <f t="shared" si="91"/>
        <v>59</v>
      </c>
      <c r="U159" s="109">
        <f t="shared" si="91"/>
        <v>71</v>
      </c>
      <c r="V159" s="109">
        <f t="shared" si="91"/>
        <v>30</v>
      </c>
      <c r="W159" s="109">
        <f t="shared" si="91"/>
        <v>14</v>
      </c>
      <c r="X159" s="109">
        <f t="shared" si="91"/>
        <v>13</v>
      </c>
      <c r="Y159" s="109">
        <f t="shared" si="91"/>
        <v>4629</v>
      </c>
    </row>
    <row r="160" spans="1:25" s="112" customFormat="1" ht="12" customHeight="1" x14ac:dyDescent="0.2">
      <c r="A160" s="262" t="s">
        <v>216</v>
      </c>
      <c r="B160" s="262"/>
      <c r="C160" s="111">
        <v>2993</v>
      </c>
      <c r="D160" s="111">
        <v>1876</v>
      </c>
      <c r="E160" s="155">
        <v>87.74</v>
      </c>
      <c r="F160" s="111">
        <v>59</v>
      </c>
      <c r="G160" s="111">
        <v>17</v>
      </c>
      <c r="H160" s="111">
        <v>1800</v>
      </c>
      <c r="I160" s="111">
        <v>383</v>
      </c>
      <c r="J160" s="111">
        <v>265</v>
      </c>
      <c r="K160" s="111">
        <v>217</v>
      </c>
      <c r="L160" s="111">
        <v>217</v>
      </c>
      <c r="M160" s="111">
        <v>75</v>
      </c>
      <c r="N160" s="111">
        <v>72</v>
      </c>
      <c r="O160" s="111">
        <v>53</v>
      </c>
      <c r="P160" s="111">
        <v>30</v>
      </c>
      <c r="Q160" s="111">
        <v>14</v>
      </c>
      <c r="R160" s="111">
        <v>10</v>
      </c>
      <c r="S160" s="111">
        <v>12</v>
      </c>
      <c r="T160" s="111">
        <v>4</v>
      </c>
      <c r="U160" s="111">
        <v>10</v>
      </c>
      <c r="V160" s="111">
        <v>1</v>
      </c>
      <c r="W160" s="111">
        <v>0</v>
      </c>
      <c r="X160" s="111">
        <v>1</v>
      </c>
      <c r="Y160" s="111">
        <v>436</v>
      </c>
    </row>
    <row r="161" spans="1:25" s="112" customFormat="1" ht="12" customHeight="1" x14ac:dyDescent="0.2">
      <c r="A161" s="262" t="s">
        <v>217</v>
      </c>
      <c r="B161" s="262"/>
      <c r="C161" s="111">
        <v>26976</v>
      </c>
      <c r="D161" s="111">
        <v>16781</v>
      </c>
      <c r="E161" s="155">
        <v>89.8</v>
      </c>
      <c r="F161" s="111">
        <v>428</v>
      </c>
      <c r="G161" s="111">
        <v>110</v>
      </c>
      <c r="H161" s="111">
        <v>16243</v>
      </c>
      <c r="I161" s="111">
        <v>3751</v>
      </c>
      <c r="J161" s="111">
        <v>2027</v>
      </c>
      <c r="K161" s="111">
        <v>2026</v>
      </c>
      <c r="L161" s="111">
        <v>2274</v>
      </c>
      <c r="M161" s="111">
        <v>625</v>
      </c>
      <c r="N161" s="111">
        <v>794</v>
      </c>
      <c r="O161" s="111">
        <v>480</v>
      </c>
      <c r="P161" s="111">
        <v>194</v>
      </c>
      <c r="Q161" s="111">
        <v>167</v>
      </c>
      <c r="R161" s="111">
        <v>119</v>
      </c>
      <c r="S161" s="111">
        <v>86</v>
      </c>
      <c r="T161" s="111">
        <v>49</v>
      </c>
      <c r="U161" s="111">
        <v>53</v>
      </c>
      <c r="V161" s="111">
        <v>24</v>
      </c>
      <c r="W161" s="111">
        <v>14</v>
      </c>
      <c r="X161" s="111">
        <v>10</v>
      </c>
      <c r="Y161" s="111">
        <v>3550</v>
      </c>
    </row>
    <row r="162" spans="1:25" s="112" customFormat="1" ht="12" customHeight="1" x14ac:dyDescent="0.2">
      <c r="A162" s="262" t="s">
        <v>218</v>
      </c>
      <c r="B162" s="262"/>
      <c r="C162" s="111">
        <v>1417</v>
      </c>
      <c r="D162" s="111">
        <v>783</v>
      </c>
      <c r="E162" s="155">
        <v>90.8</v>
      </c>
      <c r="F162" s="111">
        <v>21</v>
      </c>
      <c r="G162" s="111">
        <v>15</v>
      </c>
      <c r="H162" s="111">
        <v>747</v>
      </c>
      <c r="I162" s="111">
        <v>200</v>
      </c>
      <c r="J162" s="111">
        <v>127</v>
      </c>
      <c r="K162" s="111">
        <v>93</v>
      </c>
      <c r="L162" s="111">
        <v>50</v>
      </c>
      <c r="M162" s="111">
        <v>26</v>
      </c>
      <c r="N162" s="111">
        <v>20</v>
      </c>
      <c r="O162" s="111">
        <v>12</v>
      </c>
      <c r="P162" s="111">
        <v>14</v>
      </c>
      <c r="Q162" s="111">
        <v>7</v>
      </c>
      <c r="R162" s="111">
        <v>2</v>
      </c>
      <c r="S162" s="111">
        <v>2</v>
      </c>
      <c r="T162" s="111">
        <v>4</v>
      </c>
      <c r="U162" s="111">
        <v>1</v>
      </c>
      <c r="V162" s="111">
        <v>0</v>
      </c>
      <c r="W162" s="111">
        <v>0</v>
      </c>
      <c r="X162" s="111">
        <v>0</v>
      </c>
      <c r="Y162" s="111">
        <v>189</v>
      </c>
    </row>
    <row r="163" spans="1:25" s="112" customFormat="1" ht="12" customHeight="1" x14ac:dyDescent="0.2">
      <c r="A163" s="262" t="s">
        <v>224</v>
      </c>
      <c r="B163" s="262"/>
      <c r="C163" s="111">
        <v>306</v>
      </c>
      <c r="D163" s="111">
        <v>233</v>
      </c>
      <c r="E163" s="155">
        <v>84.12</v>
      </c>
      <c r="F163" s="111">
        <v>5</v>
      </c>
      <c r="G163" s="111">
        <v>0</v>
      </c>
      <c r="H163" s="111">
        <v>228</v>
      </c>
      <c r="I163" s="111">
        <v>36</v>
      </c>
      <c r="J163" s="111">
        <v>35</v>
      </c>
      <c r="K163" s="111">
        <v>81</v>
      </c>
      <c r="L163" s="111">
        <v>3</v>
      </c>
      <c r="M163" s="111">
        <v>12</v>
      </c>
      <c r="N163" s="111">
        <v>3</v>
      </c>
      <c r="O163" s="111">
        <v>3</v>
      </c>
      <c r="P163" s="111">
        <v>1</v>
      </c>
      <c r="Q163" s="111">
        <v>1</v>
      </c>
      <c r="R163" s="111">
        <v>4</v>
      </c>
      <c r="S163" s="111">
        <v>2</v>
      </c>
      <c r="T163" s="111">
        <v>0</v>
      </c>
      <c r="U163" s="111">
        <v>1</v>
      </c>
      <c r="V163" s="111">
        <v>0</v>
      </c>
      <c r="W163" s="111">
        <v>0</v>
      </c>
      <c r="X163" s="111">
        <v>0</v>
      </c>
      <c r="Y163" s="111">
        <v>46</v>
      </c>
    </row>
    <row r="164" spans="1:25" s="112" customFormat="1" ht="12" customHeight="1" x14ac:dyDescent="0.2">
      <c r="A164" s="262" t="s">
        <v>225</v>
      </c>
      <c r="B164" s="262"/>
      <c r="C164" s="111">
        <v>1006</v>
      </c>
      <c r="D164" s="111">
        <v>743</v>
      </c>
      <c r="E164" s="155">
        <v>95.02</v>
      </c>
      <c r="F164" s="111">
        <v>12</v>
      </c>
      <c r="G164" s="111">
        <v>3</v>
      </c>
      <c r="H164" s="111">
        <v>728</v>
      </c>
      <c r="I164" s="111">
        <v>189</v>
      </c>
      <c r="J164" s="111">
        <v>58</v>
      </c>
      <c r="K164" s="111">
        <v>125</v>
      </c>
      <c r="L164" s="111">
        <v>81</v>
      </c>
      <c r="M164" s="111">
        <v>31</v>
      </c>
      <c r="N164" s="111">
        <v>36</v>
      </c>
      <c r="O164" s="111">
        <v>17</v>
      </c>
      <c r="P164" s="111">
        <v>7</v>
      </c>
      <c r="Q164" s="111">
        <v>5</v>
      </c>
      <c r="R164" s="111">
        <v>11</v>
      </c>
      <c r="S164" s="111">
        <v>4</v>
      </c>
      <c r="T164" s="111">
        <v>1</v>
      </c>
      <c r="U164" s="111">
        <v>1</v>
      </c>
      <c r="V164" s="111">
        <v>0</v>
      </c>
      <c r="W164" s="111">
        <v>0</v>
      </c>
      <c r="X164" s="111">
        <v>1</v>
      </c>
      <c r="Y164" s="111">
        <v>161</v>
      </c>
    </row>
    <row r="165" spans="1:25" s="112" customFormat="1" ht="12" customHeight="1" x14ac:dyDescent="0.2">
      <c r="A165" s="267" t="s">
        <v>231</v>
      </c>
      <c r="B165" s="267"/>
      <c r="C165" s="118">
        <v>1543</v>
      </c>
      <c r="D165" s="118">
        <v>1052</v>
      </c>
      <c r="E165" s="156">
        <v>92.4</v>
      </c>
      <c r="F165" s="118">
        <v>32</v>
      </c>
      <c r="G165" s="118">
        <v>11</v>
      </c>
      <c r="H165" s="118">
        <v>1009</v>
      </c>
      <c r="I165" s="118">
        <v>279</v>
      </c>
      <c r="J165" s="118">
        <v>113</v>
      </c>
      <c r="K165" s="118">
        <v>190</v>
      </c>
      <c r="L165" s="118">
        <v>73</v>
      </c>
      <c r="M165" s="118">
        <v>36</v>
      </c>
      <c r="N165" s="118">
        <v>23</v>
      </c>
      <c r="O165" s="118">
        <v>13</v>
      </c>
      <c r="P165" s="118">
        <v>9</v>
      </c>
      <c r="Q165" s="118">
        <v>2</v>
      </c>
      <c r="R165" s="118">
        <v>1</v>
      </c>
      <c r="S165" s="118">
        <v>11</v>
      </c>
      <c r="T165" s="118">
        <v>1</v>
      </c>
      <c r="U165" s="118">
        <v>5</v>
      </c>
      <c r="V165" s="118">
        <v>5</v>
      </c>
      <c r="W165" s="118">
        <v>0</v>
      </c>
      <c r="X165" s="118">
        <v>1</v>
      </c>
      <c r="Y165" s="118">
        <v>247</v>
      </c>
    </row>
    <row r="166" spans="1:25" s="112" customFormat="1" ht="12" customHeight="1" x14ac:dyDescent="0.2">
      <c r="A166" s="115"/>
      <c r="B166" s="115"/>
      <c r="C166" s="115"/>
      <c r="D166" s="115"/>
      <c r="E166" s="158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</row>
    <row r="167" spans="1:25" s="112" customFormat="1" ht="12" customHeight="1" x14ac:dyDescent="0.2">
      <c r="A167" s="261" t="s">
        <v>234</v>
      </c>
      <c r="B167" s="261"/>
      <c r="C167" s="109">
        <f>SUM(C168:C169)</f>
        <v>5836</v>
      </c>
      <c r="D167" s="109">
        <f>SUM(D168:D169)</f>
        <v>3974</v>
      </c>
      <c r="E167" s="154">
        <v>90.463009999999997</v>
      </c>
      <c r="F167" s="109">
        <f>SUM(F168:F169)</f>
        <v>78</v>
      </c>
      <c r="G167" s="109">
        <f>SUM(G168:G169)</f>
        <v>38</v>
      </c>
      <c r="H167" s="109">
        <f>SUM(H168:H169)</f>
        <v>3858</v>
      </c>
      <c r="I167" s="109">
        <f t="shared" ref="I167:N167" si="92">SUM(I168:I169)</f>
        <v>752</v>
      </c>
      <c r="J167" s="109">
        <f t="shared" si="92"/>
        <v>610</v>
      </c>
      <c r="K167" s="109">
        <f t="shared" si="92"/>
        <v>804</v>
      </c>
      <c r="L167" s="109">
        <f t="shared" si="92"/>
        <v>465</v>
      </c>
      <c r="M167" s="109">
        <f t="shared" si="92"/>
        <v>98</v>
      </c>
      <c r="N167" s="109">
        <f t="shared" si="92"/>
        <v>100</v>
      </c>
      <c r="O167" s="109">
        <f t="shared" ref="O167:Y167" si="93">SUM(O168:O169)</f>
        <v>83</v>
      </c>
      <c r="P167" s="109">
        <f t="shared" si="93"/>
        <v>36</v>
      </c>
      <c r="Q167" s="109">
        <f t="shared" si="93"/>
        <v>22</v>
      </c>
      <c r="R167" s="109">
        <f t="shared" si="93"/>
        <v>20</v>
      </c>
      <c r="S167" s="109">
        <f t="shared" si="93"/>
        <v>15</v>
      </c>
      <c r="T167" s="109">
        <f t="shared" si="93"/>
        <v>8</v>
      </c>
      <c r="U167" s="109">
        <f t="shared" si="93"/>
        <v>9</v>
      </c>
      <c r="V167" s="109">
        <f t="shared" si="93"/>
        <v>2</v>
      </c>
      <c r="W167" s="109">
        <f t="shared" si="93"/>
        <v>0</v>
      </c>
      <c r="X167" s="109">
        <f t="shared" si="93"/>
        <v>2</v>
      </c>
      <c r="Y167" s="109">
        <f t="shared" si="93"/>
        <v>832</v>
      </c>
    </row>
    <row r="168" spans="1:25" s="112" customFormat="1" ht="12" customHeight="1" x14ac:dyDescent="0.2">
      <c r="A168" s="262" t="s">
        <v>235</v>
      </c>
      <c r="B168" s="262"/>
      <c r="C168" s="111">
        <v>3410</v>
      </c>
      <c r="D168" s="111">
        <v>2278</v>
      </c>
      <c r="E168" s="155">
        <v>90.08</v>
      </c>
      <c r="F168" s="111">
        <v>42</v>
      </c>
      <c r="G168" s="111">
        <v>27</v>
      </c>
      <c r="H168" s="111">
        <v>2209</v>
      </c>
      <c r="I168" s="111">
        <v>474</v>
      </c>
      <c r="J168" s="111">
        <v>369</v>
      </c>
      <c r="K168" s="111">
        <v>368</v>
      </c>
      <c r="L168" s="111">
        <v>302</v>
      </c>
      <c r="M168" s="111">
        <v>72</v>
      </c>
      <c r="N168" s="111">
        <v>55</v>
      </c>
      <c r="O168" s="111">
        <v>59</v>
      </c>
      <c r="P168" s="111">
        <v>14</v>
      </c>
      <c r="Q168" s="111">
        <v>18</v>
      </c>
      <c r="R168" s="111">
        <v>18</v>
      </c>
      <c r="S168" s="111">
        <v>6</v>
      </c>
      <c r="T168" s="111">
        <v>2</v>
      </c>
      <c r="U168" s="111">
        <v>3</v>
      </c>
      <c r="V168" s="111">
        <v>0</v>
      </c>
      <c r="W168" s="111">
        <v>0</v>
      </c>
      <c r="X168" s="111">
        <v>2</v>
      </c>
      <c r="Y168" s="111">
        <v>447</v>
      </c>
    </row>
    <row r="169" spans="1:25" s="112" customFormat="1" ht="12" customHeight="1" x14ac:dyDescent="0.2">
      <c r="A169" s="267" t="s">
        <v>388</v>
      </c>
      <c r="B169" s="267"/>
      <c r="C169" s="118">
        <v>2426</v>
      </c>
      <c r="D169" s="118">
        <v>1696</v>
      </c>
      <c r="E169" s="156">
        <v>90.98</v>
      </c>
      <c r="F169" s="118">
        <v>36</v>
      </c>
      <c r="G169" s="118">
        <v>11</v>
      </c>
      <c r="H169" s="118">
        <v>1649</v>
      </c>
      <c r="I169" s="118">
        <v>278</v>
      </c>
      <c r="J169" s="118">
        <v>241</v>
      </c>
      <c r="K169" s="118">
        <v>436</v>
      </c>
      <c r="L169" s="118">
        <v>163</v>
      </c>
      <c r="M169" s="118">
        <v>26</v>
      </c>
      <c r="N169" s="118">
        <v>45</v>
      </c>
      <c r="O169" s="118">
        <v>24</v>
      </c>
      <c r="P169" s="118">
        <v>22</v>
      </c>
      <c r="Q169" s="118">
        <v>4</v>
      </c>
      <c r="R169" s="118">
        <v>2</v>
      </c>
      <c r="S169" s="118">
        <v>9</v>
      </c>
      <c r="T169" s="118">
        <v>6</v>
      </c>
      <c r="U169" s="118">
        <v>6</v>
      </c>
      <c r="V169" s="118">
        <v>2</v>
      </c>
      <c r="W169" s="118">
        <v>0</v>
      </c>
      <c r="X169" s="118">
        <v>0</v>
      </c>
      <c r="Y169" s="118">
        <v>385</v>
      </c>
    </row>
    <row r="170" spans="1:25" s="112" customFormat="1" ht="12" customHeight="1" x14ac:dyDescent="0.2">
      <c r="A170" s="115"/>
      <c r="B170" s="115"/>
      <c r="C170" s="115"/>
      <c r="D170" s="115"/>
      <c r="E170" s="158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</row>
    <row r="171" spans="1:25" s="112" customFormat="1" ht="12" customHeight="1" x14ac:dyDescent="0.2">
      <c r="A171" s="261" t="s">
        <v>241</v>
      </c>
      <c r="B171" s="261"/>
      <c r="C171" s="109">
        <f>SUM(C172:C174)</f>
        <v>5388</v>
      </c>
      <c r="D171" s="109">
        <f>SUM(D172:D174)</f>
        <v>3107</v>
      </c>
      <c r="E171" s="154">
        <v>87.576440000000005</v>
      </c>
      <c r="F171" s="109">
        <f>SUM(F172:F174)</f>
        <v>77</v>
      </c>
      <c r="G171" s="109">
        <f>SUM(G172:G174)</f>
        <v>14</v>
      </c>
      <c r="H171" s="109">
        <f>SUM(H172:H174)</f>
        <v>3016</v>
      </c>
      <c r="I171" s="109">
        <f t="shared" ref="I171:N171" si="94">SUM(I172:I174)</f>
        <v>596</v>
      </c>
      <c r="J171" s="109">
        <f t="shared" si="94"/>
        <v>518</v>
      </c>
      <c r="K171" s="109">
        <f t="shared" si="94"/>
        <v>467</v>
      </c>
      <c r="L171" s="109">
        <f t="shared" si="94"/>
        <v>332</v>
      </c>
      <c r="M171" s="109">
        <f t="shared" si="94"/>
        <v>154</v>
      </c>
      <c r="N171" s="109">
        <f t="shared" si="94"/>
        <v>104</v>
      </c>
      <c r="O171" s="109">
        <f t="shared" ref="O171:Y171" si="95">SUM(O172:O174)</f>
        <v>42</v>
      </c>
      <c r="P171" s="109">
        <f t="shared" si="95"/>
        <v>27</v>
      </c>
      <c r="Q171" s="109">
        <f t="shared" si="95"/>
        <v>20</v>
      </c>
      <c r="R171" s="109">
        <f t="shared" si="95"/>
        <v>14</v>
      </c>
      <c r="S171" s="109">
        <f t="shared" si="95"/>
        <v>26</v>
      </c>
      <c r="T171" s="109">
        <f t="shared" si="95"/>
        <v>9</v>
      </c>
      <c r="U171" s="109">
        <f t="shared" si="95"/>
        <v>7</v>
      </c>
      <c r="V171" s="109">
        <f t="shared" si="95"/>
        <v>0</v>
      </c>
      <c r="W171" s="109">
        <f t="shared" si="95"/>
        <v>1</v>
      </c>
      <c r="X171" s="109">
        <f t="shared" si="95"/>
        <v>6</v>
      </c>
      <c r="Y171" s="109">
        <f t="shared" si="95"/>
        <v>693</v>
      </c>
    </row>
    <row r="172" spans="1:25" s="112" customFormat="1" ht="12" customHeight="1" x14ac:dyDescent="0.2">
      <c r="A172" s="262" t="s">
        <v>242</v>
      </c>
      <c r="B172" s="262"/>
      <c r="C172" s="111">
        <v>1507</v>
      </c>
      <c r="D172" s="111">
        <v>861</v>
      </c>
      <c r="E172" s="155">
        <v>86.18</v>
      </c>
      <c r="F172" s="111">
        <v>12</v>
      </c>
      <c r="G172" s="111">
        <v>2</v>
      </c>
      <c r="H172" s="111">
        <v>847</v>
      </c>
      <c r="I172" s="111">
        <v>152</v>
      </c>
      <c r="J172" s="111">
        <v>137</v>
      </c>
      <c r="K172" s="111">
        <v>194</v>
      </c>
      <c r="L172" s="111">
        <v>79</v>
      </c>
      <c r="M172" s="111">
        <v>26</v>
      </c>
      <c r="N172" s="111">
        <v>35</v>
      </c>
      <c r="O172" s="111">
        <v>22</v>
      </c>
      <c r="P172" s="111">
        <v>9</v>
      </c>
      <c r="Q172" s="111">
        <v>4</v>
      </c>
      <c r="R172" s="111">
        <v>4</v>
      </c>
      <c r="S172" s="111">
        <v>6</v>
      </c>
      <c r="T172" s="111">
        <v>1</v>
      </c>
      <c r="U172" s="111">
        <v>3</v>
      </c>
      <c r="V172" s="111">
        <v>0</v>
      </c>
      <c r="W172" s="111">
        <v>0</v>
      </c>
      <c r="X172" s="111">
        <v>0</v>
      </c>
      <c r="Y172" s="111">
        <v>175</v>
      </c>
    </row>
    <row r="173" spans="1:25" s="112" customFormat="1" ht="12" customHeight="1" x14ac:dyDescent="0.2">
      <c r="A173" s="262" t="s">
        <v>243</v>
      </c>
      <c r="B173" s="262"/>
      <c r="C173" s="111">
        <v>1516</v>
      </c>
      <c r="D173" s="111">
        <v>971</v>
      </c>
      <c r="E173" s="155">
        <v>83.83</v>
      </c>
      <c r="F173" s="111">
        <v>24</v>
      </c>
      <c r="G173" s="111">
        <v>6</v>
      </c>
      <c r="H173" s="111">
        <v>941</v>
      </c>
      <c r="I173" s="111">
        <v>225</v>
      </c>
      <c r="J173" s="111">
        <v>164</v>
      </c>
      <c r="K173" s="111">
        <v>90</v>
      </c>
      <c r="L173" s="111">
        <v>111</v>
      </c>
      <c r="M173" s="111">
        <v>63</v>
      </c>
      <c r="N173" s="111">
        <v>20</v>
      </c>
      <c r="O173" s="111">
        <v>12</v>
      </c>
      <c r="P173" s="111">
        <v>6</v>
      </c>
      <c r="Q173" s="111">
        <v>6</v>
      </c>
      <c r="R173" s="111">
        <v>2</v>
      </c>
      <c r="S173" s="111">
        <v>8</v>
      </c>
      <c r="T173" s="111">
        <v>7</v>
      </c>
      <c r="U173" s="111">
        <v>1</v>
      </c>
      <c r="V173" s="111">
        <v>0</v>
      </c>
      <c r="W173" s="111">
        <v>0</v>
      </c>
      <c r="X173" s="111">
        <v>5</v>
      </c>
      <c r="Y173" s="111">
        <v>221</v>
      </c>
    </row>
    <row r="174" spans="1:25" s="112" customFormat="1" ht="12" customHeight="1" x14ac:dyDescent="0.2">
      <c r="A174" s="267" t="s">
        <v>378</v>
      </c>
      <c r="B174" s="267"/>
      <c r="C174" s="124">
        <v>2365</v>
      </c>
      <c r="D174" s="124">
        <v>1275</v>
      </c>
      <c r="E174" s="160">
        <v>91.37</v>
      </c>
      <c r="F174" s="124">
        <v>41</v>
      </c>
      <c r="G174" s="124">
        <v>6</v>
      </c>
      <c r="H174" s="124">
        <v>1228</v>
      </c>
      <c r="I174" s="124">
        <v>219</v>
      </c>
      <c r="J174" s="124">
        <v>217</v>
      </c>
      <c r="K174" s="124">
        <v>183</v>
      </c>
      <c r="L174" s="124">
        <v>142</v>
      </c>
      <c r="M174" s="124">
        <v>65</v>
      </c>
      <c r="N174" s="124">
        <v>49</v>
      </c>
      <c r="O174" s="124">
        <v>8</v>
      </c>
      <c r="P174" s="124">
        <v>12</v>
      </c>
      <c r="Q174" s="124">
        <v>10</v>
      </c>
      <c r="R174" s="124">
        <v>8</v>
      </c>
      <c r="S174" s="124">
        <v>12</v>
      </c>
      <c r="T174" s="124">
        <v>1</v>
      </c>
      <c r="U174" s="124">
        <v>3</v>
      </c>
      <c r="V174" s="124">
        <v>0</v>
      </c>
      <c r="W174" s="124">
        <v>1</v>
      </c>
      <c r="X174" s="124">
        <v>1</v>
      </c>
      <c r="Y174" s="124">
        <v>297</v>
      </c>
    </row>
    <row r="175" spans="1:25" s="112" customFormat="1" ht="12" customHeight="1" x14ac:dyDescent="0.2">
      <c r="A175" s="115"/>
      <c r="B175" s="115"/>
      <c r="C175" s="115"/>
      <c r="D175" s="115"/>
      <c r="E175" s="158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spans="1:25" s="112" customFormat="1" ht="12" customHeight="1" x14ac:dyDescent="0.2">
      <c r="A176" s="261" t="s">
        <v>247</v>
      </c>
      <c r="B176" s="261"/>
      <c r="C176" s="109">
        <f>SUM(C177:C186)</f>
        <v>6198</v>
      </c>
      <c r="D176" s="109">
        <f>SUM(D177:D186)</f>
        <v>4157</v>
      </c>
      <c r="E176" s="154">
        <v>90.064949999999996</v>
      </c>
      <c r="F176" s="109">
        <f>SUM(F177:F186)</f>
        <v>77</v>
      </c>
      <c r="G176" s="109">
        <f>SUM(G177:G186)</f>
        <v>20</v>
      </c>
      <c r="H176" s="109">
        <f>SUM(H177:H186)</f>
        <v>4060</v>
      </c>
      <c r="I176" s="109">
        <f t="shared" ref="I176:N176" si="96">SUM(I177:I186)</f>
        <v>785</v>
      </c>
      <c r="J176" s="109">
        <f t="shared" si="96"/>
        <v>637</v>
      </c>
      <c r="K176" s="109">
        <f t="shared" si="96"/>
        <v>945</v>
      </c>
      <c r="L176" s="109">
        <f t="shared" si="96"/>
        <v>431</v>
      </c>
      <c r="M176" s="109">
        <f t="shared" si="96"/>
        <v>153</v>
      </c>
      <c r="N176" s="109">
        <f t="shared" si="96"/>
        <v>97</v>
      </c>
      <c r="O176" s="109">
        <f t="shared" ref="O176:Y176" si="97">SUM(O177:O186)</f>
        <v>53</v>
      </c>
      <c r="P176" s="109">
        <f t="shared" si="97"/>
        <v>24</v>
      </c>
      <c r="Q176" s="109">
        <f t="shared" si="97"/>
        <v>16</v>
      </c>
      <c r="R176" s="109">
        <f t="shared" si="97"/>
        <v>7</v>
      </c>
      <c r="S176" s="109">
        <f t="shared" si="97"/>
        <v>29</v>
      </c>
      <c r="T176" s="109">
        <f t="shared" si="97"/>
        <v>5</v>
      </c>
      <c r="U176" s="109">
        <f t="shared" si="97"/>
        <v>19</v>
      </c>
      <c r="V176" s="109">
        <f t="shared" si="97"/>
        <v>6</v>
      </c>
      <c r="W176" s="109">
        <f t="shared" si="97"/>
        <v>3</v>
      </c>
      <c r="X176" s="109">
        <f t="shared" si="97"/>
        <v>3</v>
      </c>
      <c r="Y176" s="109">
        <f t="shared" si="97"/>
        <v>847</v>
      </c>
    </row>
    <row r="177" spans="1:25" s="112" customFormat="1" ht="12" customHeight="1" x14ac:dyDescent="0.2">
      <c r="A177" s="262" t="s">
        <v>248</v>
      </c>
      <c r="B177" s="262"/>
      <c r="C177" s="111">
        <v>1024</v>
      </c>
      <c r="D177" s="111">
        <v>756</v>
      </c>
      <c r="E177" s="155">
        <v>88.36</v>
      </c>
      <c r="F177" s="111">
        <v>15</v>
      </c>
      <c r="G177" s="111">
        <v>6</v>
      </c>
      <c r="H177" s="111">
        <v>735</v>
      </c>
      <c r="I177" s="111">
        <v>172</v>
      </c>
      <c r="J177" s="111">
        <v>118</v>
      </c>
      <c r="K177" s="111">
        <v>214</v>
      </c>
      <c r="L177" s="111">
        <v>40</v>
      </c>
      <c r="M177" s="111">
        <v>32</v>
      </c>
      <c r="N177" s="111">
        <v>5</v>
      </c>
      <c r="O177" s="111">
        <v>7</v>
      </c>
      <c r="P177" s="111">
        <v>3</v>
      </c>
      <c r="Q177" s="111">
        <v>1</v>
      </c>
      <c r="R177" s="111">
        <v>1</v>
      </c>
      <c r="S177" s="111">
        <v>8</v>
      </c>
      <c r="T177" s="111">
        <v>0</v>
      </c>
      <c r="U177" s="111">
        <v>4</v>
      </c>
      <c r="V177" s="111">
        <v>1</v>
      </c>
      <c r="W177" s="111">
        <v>1</v>
      </c>
      <c r="X177" s="111">
        <v>1</v>
      </c>
      <c r="Y177" s="111">
        <v>127</v>
      </c>
    </row>
    <row r="178" spans="1:25" s="112" customFormat="1" ht="12" customHeight="1" x14ac:dyDescent="0.2">
      <c r="A178" s="262" t="s">
        <v>250</v>
      </c>
      <c r="B178" s="262"/>
      <c r="C178" s="111">
        <v>103</v>
      </c>
      <c r="D178" s="111">
        <v>68</v>
      </c>
      <c r="E178" s="155">
        <v>70.59</v>
      </c>
      <c r="F178" s="111">
        <v>1</v>
      </c>
      <c r="G178" s="111">
        <v>0</v>
      </c>
      <c r="H178" s="111">
        <v>67</v>
      </c>
      <c r="I178" s="111">
        <v>8</v>
      </c>
      <c r="J178" s="111">
        <v>14</v>
      </c>
      <c r="K178" s="111">
        <v>18</v>
      </c>
      <c r="L178" s="111">
        <v>2</v>
      </c>
      <c r="M178" s="111">
        <v>10</v>
      </c>
      <c r="N178" s="111">
        <v>0</v>
      </c>
      <c r="O178" s="111">
        <v>0</v>
      </c>
      <c r="P178" s="111">
        <v>0</v>
      </c>
      <c r="Q178" s="111">
        <v>0</v>
      </c>
      <c r="R178" s="111">
        <v>0</v>
      </c>
      <c r="S178" s="111">
        <v>0</v>
      </c>
      <c r="T178" s="111">
        <v>0</v>
      </c>
      <c r="U178" s="111">
        <v>1</v>
      </c>
      <c r="V178" s="111">
        <v>0</v>
      </c>
      <c r="W178" s="111">
        <v>0</v>
      </c>
      <c r="X178" s="111">
        <v>0</v>
      </c>
      <c r="Y178" s="111">
        <v>14</v>
      </c>
    </row>
    <row r="179" spans="1:25" s="112" customFormat="1" ht="12" customHeight="1" x14ac:dyDescent="0.2">
      <c r="A179" s="262" t="s">
        <v>251</v>
      </c>
      <c r="B179" s="262"/>
      <c r="C179" s="111">
        <v>456</v>
      </c>
      <c r="D179" s="111">
        <v>280</v>
      </c>
      <c r="E179" s="155">
        <v>89.64</v>
      </c>
      <c r="F179" s="111">
        <v>3</v>
      </c>
      <c r="G179" s="111">
        <v>0</v>
      </c>
      <c r="H179" s="111">
        <v>277</v>
      </c>
      <c r="I179" s="111">
        <v>31</v>
      </c>
      <c r="J179" s="111">
        <v>34</v>
      </c>
      <c r="K179" s="111">
        <v>98</v>
      </c>
      <c r="L179" s="111">
        <v>40</v>
      </c>
      <c r="M179" s="111">
        <v>3</v>
      </c>
      <c r="N179" s="111">
        <v>11</v>
      </c>
      <c r="O179" s="111">
        <v>7</v>
      </c>
      <c r="P179" s="111">
        <v>1</v>
      </c>
      <c r="Q179" s="111">
        <v>0</v>
      </c>
      <c r="R179" s="111">
        <v>0</v>
      </c>
      <c r="S179" s="111">
        <v>2</v>
      </c>
      <c r="T179" s="111">
        <v>2</v>
      </c>
      <c r="U179" s="111">
        <v>1</v>
      </c>
      <c r="V179" s="111">
        <v>0</v>
      </c>
      <c r="W179" s="111">
        <v>0</v>
      </c>
      <c r="X179" s="111">
        <v>0</v>
      </c>
      <c r="Y179" s="111">
        <v>47</v>
      </c>
    </row>
    <row r="180" spans="1:25" s="112" customFormat="1" ht="12" customHeight="1" x14ac:dyDescent="0.2">
      <c r="A180" s="262" t="s">
        <v>256</v>
      </c>
      <c r="B180" s="262"/>
      <c r="C180" s="111">
        <v>157</v>
      </c>
      <c r="D180" s="111">
        <v>124</v>
      </c>
      <c r="E180" s="155">
        <v>86.29</v>
      </c>
      <c r="F180" s="111">
        <v>1</v>
      </c>
      <c r="G180" s="111">
        <v>0</v>
      </c>
      <c r="H180" s="111">
        <v>123</v>
      </c>
      <c r="I180" s="111">
        <v>21</v>
      </c>
      <c r="J180" s="111">
        <v>14</v>
      </c>
      <c r="K180" s="111">
        <v>30</v>
      </c>
      <c r="L180" s="111">
        <v>10</v>
      </c>
      <c r="M180" s="111">
        <v>13</v>
      </c>
      <c r="N180" s="111">
        <v>6</v>
      </c>
      <c r="O180" s="111">
        <v>1</v>
      </c>
      <c r="P180" s="111">
        <v>0</v>
      </c>
      <c r="Q180" s="111">
        <v>0</v>
      </c>
      <c r="R180" s="111">
        <v>0</v>
      </c>
      <c r="S180" s="111">
        <v>2</v>
      </c>
      <c r="T180" s="111">
        <v>0</v>
      </c>
      <c r="U180" s="111">
        <v>0</v>
      </c>
      <c r="V180" s="111">
        <v>0</v>
      </c>
      <c r="W180" s="111">
        <v>0</v>
      </c>
      <c r="X180" s="111">
        <v>0</v>
      </c>
      <c r="Y180" s="111">
        <v>26</v>
      </c>
    </row>
    <row r="181" spans="1:25" s="112" customFormat="1" ht="12" customHeight="1" x14ac:dyDescent="0.2">
      <c r="A181" s="262" t="s">
        <v>257</v>
      </c>
      <c r="B181" s="262"/>
      <c r="C181" s="111">
        <v>2126</v>
      </c>
      <c r="D181" s="111">
        <v>1390</v>
      </c>
      <c r="E181" s="155">
        <v>93.38</v>
      </c>
      <c r="F181" s="111">
        <v>11</v>
      </c>
      <c r="G181" s="111">
        <v>1</v>
      </c>
      <c r="H181" s="111">
        <v>1378</v>
      </c>
      <c r="I181" s="111">
        <v>239</v>
      </c>
      <c r="J181" s="111">
        <v>197</v>
      </c>
      <c r="K181" s="111">
        <v>315</v>
      </c>
      <c r="L181" s="111">
        <v>155</v>
      </c>
      <c r="M181" s="111">
        <v>49</v>
      </c>
      <c r="N181" s="111">
        <v>42</v>
      </c>
      <c r="O181" s="111">
        <v>20</v>
      </c>
      <c r="P181" s="111">
        <v>7</v>
      </c>
      <c r="Q181" s="111">
        <v>7</v>
      </c>
      <c r="R181" s="111">
        <v>5</v>
      </c>
      <c r="S181" s="111">
        <v>10</v>
      </c>
      <c r="T181" s="111">
        <v>0</v>
      </c>
      <c r="U181" s="111">
        <v>7</v>
      </c>
      <c r="V181" s="111">
        <v>1</v>
      </c>
      <c r="W181" s="111">
        <v>0</v>
      </c>
      <c r="X181" s="111">
        <v>0</v>
      </c>
      <c r="Y181" s="111">
        <v>324</v>
      </c>
    </row>
    <row r="182" spans="1:25" s="112" customFormat="1" ht="12" customHeight="1" x14ac:dyDescent="0.2">
      <c r="A182" s="262" t="s">
        <v>258</v>
      </c>
      <c r="B182" s="262"/>
      <c r="C182" s="111">
        <v>534</v>
      </c>
      <c r="D182" s="111">
        <v>358</v>
      </c>
      <c r="E182" s="155">
        <v>86.87</v>
      </c>
      <c r="F182" s="111">
        <v>19</v>
      </c>
      <c r="G182" s="111">
        <v>7</v>
      </c>
      <c r="H182" s="111">
        <v>332</v>
      </c>
      <c r="I182" s="111">
        <v>51</v>
      </c>
      <c r="J182" s="111">
        <v>56</v>
      </c>
      <c r="K182" s="111">
        <v>82</v>
      </c>
      <c r="L182" s="111">
        <v>35</v>
      </c>
      <c r="M182" s="111">
        <v>5</v>
      </c>
      <c r="N182" s="111">
        <v>4</v>
      </c>
      <c r="O182" s="111">
        <v>7</v>
      </c>
      <c r="P182" s="111">
        <v>3</v>
      </c>
      <c r="Q182" s="111">
        <v>1</v>
      </c>
      <c r="R182" s="111">
        <v>0</v>
      </c>
      <c r="S182" s="111">
        <v>0</v>
      </c>
      <c r="T182" s="111">
        <v>2</v>
      </c>
      <c r="U182" s="111">
        <v>3</v>
      </c>
      <c r="V182" s="111">
        <v>0</v>
      </c>
      <c r="W182" s="111">
        <v>0</v>
      </c>
      <c r="X182" s="111">
        <v>1</v>
      </c>
      <c r="Y182" s="111">
        <v>82</v>
      </c>
    </row>
    <row r="183" spans="1:25" s="112" customFormat="1" ht="12" customHeight="1" x14ac:dyDescent="0.2">
      <c r="A183" s="262" t="s">
        <v>261</v>
      </c>
      <c r="B183" s="262"/>
      <c r="C183" s="111">
        <v>239</v>
      </c>
      <c r="D183" s="111">
        <v>182</v>
      </c>
      <c r="E183" s="155">
        <v>87.91</v>
      </c>
      <c r="F183" s="111">
        <v>4</v>
      </c>
      <c r="G183" s="111">
        <v>1</v>
      </c>
      <c r="H183" s="111">
        <v>177</v>
      </c>
      <c r="I183" s="111">
        <v>47</v>
      </c>
      <c r="J183" s="111">
        <v>35</v>
      </c>
      <c r="K183" s="111">
        <v>26</v>
      </c>
      <c r="L183" s="111">
        <v>28</v>
      </c>
      <c r="M183" s="111">
        <v>1</v>
      </c>
      <c r="N183" s="111">
        <v>3</v>
      </c>
      <c r="O183" s="111">
        <v>1</v>
      </c>
      <c r="P183" s="111">
        <v>2</v>
      </c>
      <c r="Q183" s="111">
        <v>3</v>
      </c>
      <c r="R183" s="111">
        <v>1</v>
      </c>
      <c r="S183" s="111">
        <v>0</v>
      </c>
      <c r="T183" s="111">
        <v>0</v>
      </c>
      <c r="U183" s="111">
        <v>1</v>
      </c>
      <c r="V183" s="111">
        <v>0</v>
      </c>
      <c r="W183" s="111">
        <v>0</v>
      </c>
      <c r="X183" s="111">
        <v>0</v>
      </c>
      <c r="Y183" s="111">
        <v>29</v>
      </c>
    </row>
    <row r="184" spans="1:25" s="112" customFormat="1" ht="12" customHeight="1" x14ac:dyDescent="0.2">
      <c r="A184" s="262" t="s">
        <v>262</v>
      </c>
      <c r="B184" s="262"/>
      <c r="C184" s="111">
        <v>438</v>
      </c>
      <c r="D184" s="111">
        <v>280</v>
      </c>
      <c r="E184" s="155">
        <v>94.64</v>
      </c>
      <c r="F184" s="111">
        <v>9</v>
      </c>
      <c r="G184" s="111">
        <v>2</v>
      </c>
      <c r="H184" s="111">
        <v>269</v>
      </c>
      <c r="I184" s="111">
        <v>20</v>
      </c>
      <c r="J184" s="111">
        <v>46</v>
      </c>
      <c r="K184" s="111">
        <v>43</v>
      </c>
      <c r="L184" s="111">
        <v>75</v>
      </c>
      <c r="M184" s="111">
        <v>6</v>
      </c>
      <c r="N184" s="111">
        <v>5</v>
      </c>
      <c r="O184" s="111">
        <v>4</v>
      </c>
      <c r="P184" s="111">
        <v>3</v>
      </c>
      <c r="Q184" s="111">
        <v>4</v>
      </c>
      <c r="R184" s="111">
        <v>0</v>
      </c>
      <c r="S184" s="111">
        <v>0</v>
      </c>
      <c r="T184" s="111">
        <v>0</v>
      </c>
      <c r="U184" s="111">
        <v>1</v>
      </c>
      <c r="V184" s="111">
        <v>0</v>
      </c>
      <c r="W184" s="111">
        <v>1</v>
      </c>
      <c r="X184" s="111">
        <v>0</v>
      </c>
      <c r="Y184" s="111">
        <v>61</v>
      </c>
    </row>
    <row r="185" spans="1:25" s="112" customFormat="1" ht="12" customHeight="1" x14ac:dyDescent="0.2">
      <c r="A185" s="262" t="s">
        <v>263</v>
      </c>
      <c r="B185" s="262"/>
      <c r="C185" s="111">
        <v>280</v>
      </c>
      <c r="D185" s="111">
        <v>213</v>
      </c>
      <c r="E185" s="155">
        <v>88.26</v>
      </c>
      <c r="F185" s="111">
        <v>4</v>
      </c>
      <c r="G185" s="111">
        <v>2</v>
      </c>
      <c r="H185" s="111">
        <v>207</v>
      </c>
      <c r="I185" s="111">
        <v>53</v>
      </c>
      <c r="J185" s="111">
        <v>31</v>
      </c>
      <c r="K185" s="111">
        <v>43</v>
      </c>
      <c r="L185" s="111">
        <v>11</v>
      </c>
      <c r="M185" s="111">
        <v>12</v>
      </c>
      <c r="N185" s="111">
        <v>8</v>
      </c>
      <c r="O185" s="111">
        <v>3</v>
      </c>
      <c r="P185" s="111">
        <v>1</v>
      </c>
      <c r="Q185" s="111">
        <v>0</v>
      </c>
      <c r="R185" s="111">
        <v>0</v>
      </c>
      <c r="S185" s="111">
        <v>2</v>
      </c>
      <c r="T185" s="111">
        <v>0</v>
      </c>
      <c r="U185" s="111">
        <v>0</v>
      </c>
      <c r="V185" s="111">
        <v>0</v>
      </c>
      <c r="W185" s="111">
        <v>0</v>
      </c>
      <c r="X185" s="111">
        <v>1</v>
      </c>
      <c r="Y185" s="111">
        <v>42</v>
      </c>
    </row>
    <row r="186" spans="1:25" s="112" customFormat="1" ht="12" customHeight="1" x14ac:dyDescent="0.2">
      <c r="A186" s="267" t="s">
        <v>264</v>
      </c>
      <c r="B186" s="267"/>
      <c r="C186" s="118">
        <v>841</v>
      </c>
      <c r="D186" s="118">
        <v>506</v>
      </c>
      <c r="E186" s="156">
        <v>88.54</v>
      </c>
      <c r="F186" s="118">
        <v>10</v>
      </c>
      <c r="G186" s="118">
        <v>1</v>
      </c>
      <c r="H186" s="118">
        <v>495</v>
      </c>
      <c r="I186" s="118">
        <v>143</v>
      </c>
      <c r="J186" s="118">
        <v>92</v>
      </c>
      <c r="K186" s="118">
        <v>76</v>
      </c>
      <c r="L186" s="118">
        <v>35</v>
      </c>
      <c r="M186" s="118">
        <v>22</v>
      </c>
      <c r="N186" s="118">
        <v>13</v>
      </c>
      <c r="O186" s="118">
        <v>3</v>
      </c>
      <c r="P186" s="118">
        <v>4</v>
      </c>
      <c r="Q186" s="118">
        <v>0</v>
      </c>
      <c r="R186" s="118">
        <v>0</v>
      </c>
      <c r="S186" s="118">
        <v>5</v>
      </c>
      <c r="T186" s="118">
        <v>1</v>
      </c>
      <c r="U186" s="118">
        <v>1</v>
      </c>
      <c r="V186" s="118">
        <v>4</v>
      </c>
      <c r="W186" s="118">
        <v>1</v>
      </c>
      <c r="X186" s="118">
        <v>0</v>
      </c>
      <c r="Y186" s="118">
        <v>95</v>
      </c>
    </row>
    <row r="187" spans="1:25" s="112" customFormat="1" ht="12" customHeight="1" x14ac:dyDescent="0.2">
      <c r="A187" s="115"/>
      <c r="B187" s="115"/>
      <c r="C187" s="115"/>
      <c r="D187" s="115"/>
      <c r="E187" s="158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</row>
    <row r="188" spans="1:25" s="112" customFormat="1" ht="12" customHeight="1" x14ac:dyDescent="0.2">
      <c r="A188" s="261" t="s">
        <v>266</v>
      </c>
      <c r="B188" s="261"/>
      <c r="C188" s="109">
        <f>SUM(C189:C196)</f>
        <v>224827</v>
      </c>
      <c r="D188" s="109">
        <f>SUM(D189:D196)</f>
        <v>133420</v>
      </c>
      <c r="E188" s="154">
        <v>89.700194873332322</v>
      </c>
      <c r="F188" s="109">
        <f>SUM(F189:F196)</f>
        <v>3300</v>
      </c>
      <c r="G188" s="109">
        <f>SUM(G189:G196)</f>
        <v>1047</v>
      </c>
      <c r="H188" s="109">
        <f>SUM(H189:H196)</f>
        <v>129073</v>
      </c>
      <c r="I188" s="109">
        <f t="shared" ref="I188:N188" si="98">SUM(I189:I196)</f>
        <v>26578</v>
      </c>
      <c r="J188" s="109">
        <f t="shared" si="98"/>
        <v>20982</v>
      </c>
      <c r="K188" s="109">
        <f t="shared" si="98"/>
        <v>18363</v>
      </c>
      <c r="L188" s="109">
        <f t="shared" si="98"/>
        <v>15242</v>
      </c>
      <c r="M188" s="109">
        <f t="shared" si="98"/>
        <v>6789</v>
      </c>
      <c r="N188" s="109">
        <f t="shared" si="98"/>
        <v>6782</v>
      </c>
      <c r="O188" s="109">
        <f t="shared" ref="O188:Y188" si="99">SUM(O189:O196)</f>
        <v>2440</v>
      </c>
      <c r="P188" s="109">
        <f t="shared" si="99"/>
        <v>1840</v>
      </c>
      <c r="Q188" s="109">
        <f t="shared" si="99"/>
        <v>1156</v>
      </c>
      <c r="R188" s="109">
        <f t="shared" si="99"/>
        <v>1075</v>
      </c>
      <c r="S188" s="109">
        <f t="shared" si="99"/>
        <v>707</v>
      </c>
      <c r="T188" s="109">
        <f t="shared" si="99"/>
        <v>599</v>
      </c>
      <c r="U188" s="109">
        <f t="shared" si="99"/>
        <v>573</v>
      </c>
      <c r="V188" s="109">
        <f t="shared" si="99"/>
        <v>250</v>
      </c>
      <c r="W188" s="109">
        <f t="shared" si="99"/>
        <v>126</v>
      </c>
      <c r="X188" s="109">
        <f t="shared" si="99"/>
        <v>91</v>
      </c>
      <c r="Y188" s="109">
        <f t="shared" si="99"/>
        <v>25480</v>
      </c>
    </row>
    <row r="189" spans="1:25" s="112" customFormat="1" ht="12" customHeight="1" x14ac:dyDescent="0.2">
      <c r="A189" s="262" t="s">
        <v>267</v>
      </c>
      <c r="B189" s="262"/>
      <c r="C189" s="111">
        <f>SUM(C58:C68)</f>
        <v>34786</v>
      </c>
      <c r="D189" s="111">
        <f>SUM(D58:D68)</f>
        <v>21665</v>
      </c>
      <c r="E189" s="155">
        <v>92.130160000000004</v>
      </c>
      <c r="F189" s="111">
        <f>SUM(F58:F68)</f>
        <v>570</v>
      </c>
      <c r="G189" s="111">
        <f>SUM(G58:G68)</f>
        <v>149</v>
      </c>
      <c r="H189" s="111">
        <f>SUM(H58:H68)</f>
        <v>20946</v>
      </c>
      <c r="I189" s="111">
        <f t="shared" ref="I189:N189" si="100">SUM(I58:I68)</f>
        <v>4402</v>
      </c>
      <c r="J189" s="111">
        <f t="shared" si="100"/>
        <v>3565</v>
      </c>
      <c r="K189" s="111">
        <f t="shared" si="100"/>
        <v>3502</v>
      </c>
      <c r="L189" s="111">
        <f t="shared" si="100"/>
        <v>2326</v>
      </c>
      <c r="M189" s="111">
        <f t="shared" si="100"/>
        <v>926</v>
      </c>
      <c r="N189" s="111">
        <f t="shared" si="100"/>
        <v>1286</v>
      </c>
      <c r="O189" s="111">
        <f t="shared" ref="O189:Y189" si="101">SUM(O58:O68)</f>
        <v>366</v>
      </c>
      <c r="P189" s="111">
        <f t="shared" si="101"/>
        <v>287</v>
      </c>
      <c r="Q189" s="111">
        <f t="shared" si="101"/>
        <v>168</v>
      </c>
      <c r="R189" s="111">
        <f t="shared" si="101"/>
        <v>147</v>
      </c>
      <c r="S189" s="111">
        <f t="shared" si="101"/>
        <v>74</v>
      </c>
      <c r="T189" s="111">
        <f t="shared" si="101"/>
        <v>115</v>
      </c>
      <c r="U189" s="111">
        <f t="shared" si="101"/>
        <v>77</v>
      </c>
      <c r="V189" s="111">
        <f t="shared" si="101"/>
        <v>41</v>
      </c>
      <c r="W189" s="111">
        <f t="shared" si="101"/>
        <v>9</v>
      </c>
      <c r="X189" s="111">
        <f t="shared" si="101"/>
        <v>10</v>
      </c>
      <c r="Y189" s="111">
        <f t="shared" si="101"/>
        <v>3645</v>
      </c>
    </row>
    <row r="190" spans="1:25" s="112" customFormat="1" ht="12" customHeight="1" x14ac:dyDescent="0.2">
      <c r="A190" s="262" t="s">
        <v>268</v>
      </c>
      <c r="B190" s="262"/>
      <c r="C190" s="111">
        <f>SUM(C71:C122)</f>
        <v>91335</v>
      </c>
      <c r="D190" s="111">
        <f>SUM(D71:D122)</f>
        <v>52311</v>
      </c>
      <c r="E190" s="155">
        <v>88.015904876603386</v>
      </c>
      <c r="F190" s="111">
        <f>SUM(F71:F122)</f>
        <v>1228</v>
      </c>
      <c r="G190" s="111">
        <f>SUM(G71:G122)</f>
        <v>439</v>
      </c>
      <c r="H190" s="111">
        <f>SUM(H71:H122)</f>
        <v>50644</v>
      </c>
      <c r="I190" s="111">
        <f t="shared" ref="I190:N190" si="102">SUM(I71:I122)</f>
        <v>10232</v>
      </c>
      <c r="J190" s="111">
        <f t="shared" si="102"/>
        <v>9429</v>
      </c>
      <c r="K190" s="111">
        <f t="shared" si="102"/>
        <v>6308</v>
      </c>
      <c r="L190" s="111">
        <f t="shared" si="102"/>
        <v>5792</v>
      </c>
      <c r="M190" s="111">
        <f t="shared" si="102"/>
        <v>3183</v>
      </c>
      <c r="N190" s="111">
        <f t="shared" si="102"/>
        <v>2878</v>
      </c>
      <c r="O190" s="111">
        <f t="shared" ref="O190:Y190" si="103">SUM(O71:O122)</f>
        <v>826</v>
      </c>
      <c r="P190" s="111">
        <f t="shared" si="103"/>
        <v>839</v>
      </c>
      <c r="Q190" s="111">
        <f t="shared" si="103"/>
        <v>448</v>
      </c>
      <c r="R190" s="111">
        <f t="shared" si="103"/>
        <v>499</v>
      </c>
      <c r="S190" s="111">
        <f t="shared" si="103"/>
        <v>205</v>
      </c>
      <c r="T190" s="111">
        <f t="shared" si="103"/>
        <v>289</v>
      </c>
      <c r="U190" s="111">
        <f t="shared" si="103"/>
        <v>277</v>
      </c>
      <c r="V190" s="111">
        <f t="shared" si="103"/>
        <v>75</v>
      </c>
      <c r="W190" s="111">
        <f t="shared" si="103"/>
        <v>18</v>
      </c>
      <c r="X190" s="111">
        <f t="shared" si="103"/>
        <v>38</v>
      </c>
      <c r="Y190" s="111">
        <f t="shared" si="103"/>
        <v>9308</v>
      </c>
    </row>
    <row r="191" spans="1:25" s="112" customFormat="1" ht="12" customHeight="1" x14ac:dyDescent="0.2">
      <c r="A191" s="262" t="s">
        <v>269</v>
      </c>
      <c r="B191" s="262"/>
      <c r="C191" s="111">
        <f>SUM(C125:C147)</f>
        <v>42525</v>
      </c>
      <c r="D191" s="111">
        <f>SUM(D125:D147)</f>
        <v>23711</v>
      </c>
      <c r="E191" s="155">
        <v>90.780649999999994</v>
      </c>
      <c r="F191" s="111">
        <f>SUM(F125:F147)</f>
        <v>636</v>
      </c>
      <c r="G191" s="111">
        <f>SUM(G125:G147)</f>
        <v>216</v>
      </c>
      <c r="H191" s="111">
        <f>SUM(H125:H147)</f>
        <v>22859</v>
      </c>
      <c r="I191" s="111">
        <f t="shared" ref="I191:N191" si="104">SUM(I125:I147)</f>
        <v>4403</v>
      </c>
      <c r="J191" s="111">
        <f t="shared" si="104"/>
        <v>3210</v>
      </c>
      <c r="K191" s="111">
        <f t="shared" si="104"/>
        <v>3053</v>
      </c>
      <c r="L191" s="111">
        <f t="shared" si="104"/>
        <v>2923</v>
      </c>
      <c r="M191" s="111">
        <f t="shared" si="104"/>
        <v>1361</v>
      </c>
      <c r="N191" s="111">
        <f t="shared" si="104"/>
        <v>1225</v>
      </c>
      <c r="O191" s="111">
        <f t="shared" ref="O191:Y191" si="105">SUM(O125:O147)</f>
        <v>450</v>
      </c>
      <c r="P191" s="111">
        <f t="shared" si="105"/>
        <v>351</v>
      </c>
      <c r="Q191" s="111">
        <f t="shared" si="105"/>
        <v>258</v>
      </c>
      <c r="R191" s="111">
        <f t="shared" si="105"/>
        <v>217</v>
      </c>
      <c r="S191" s="111">
        <f t="shared" si="105"/>
        <v>185</v>
      </c>
      <c r="T191" s="111">
        <f t="shared" si="105"/>
        <v>98</v>
      </c>
      <c r="U191" s="111">
        <f t="shared" si="105"/>
        <v>102</v>
      </c>
      <c r="V191" s="111">
        <f t="shared" si="105"/>
        <v>89</v>
      </c>
      <c r="W191" s="111">
        <f t="shared" si="105"/>
        <v>78</v>
      </c>
      <c r="X191" s="111">
        <f t="shared" si="105"/>
        <v>12</v>
      </c>
      <c r="Y191" s="111">
        <f t="shared" si="105"/>
        <v>4844</v>
      </c>
    </row>
    <row r="192" spans="1:25" s="112" customFormat="1" ht="12" customHeight="1" x14ac:dyDescent="0.2">
      <c r="A192" s="262" t="s">
        <v>270</v>
      </c>
      <c r="B192" s="262"/>
      <c r="C192" s="111">
        <f>SUM(C150:C157)</f>
        <v>4518</v>
      </c>
      <c r="D192" s="111">
        <f>SUM(D150:D157)</f>
        <v>3027</v>
      </c>
      <c r="E192" s="155">
        <v>92.170469999999995</v>
      </c>
      <c r="F192" s="111">
        <f>SUM(F150:F157)</f>
        <v>77</v>
      </c>
      <c r="G192" s="111">
        <f>SUM(G150:G157)</f>
        <v>15</v>
      </c>
      <c r="H192" s="111">
        <f>SUM(H150:H157)</f>
        <v>2935</v>
      </c>
      <c r="I192" s="111">
        <f t="shared" ref="I192:N192" si="106">SUM(I150:I157)</f>
        <v>570</v>
      </c>
      <c r="J192" s="111">
        <f t="shared" si="106"/>
        <v>388</v>
      </c>
      <c r="K192" s="111">
        <f t="shared" si="106"/>
        <v>552</v>
      </c>
      <c r="L192" s="111">
        <f t="shared" si="106"/>
        <v>275</v>
      </c>
      <c r="M192" s="111">
        <f t="shared" si="106"/>
        <v>109</v>
      </c>
      <c r="N192" s="111">
        <f t="shared" si="106"/>
        <v>144</v>
      </c>
      <c r="O192" s="111">
        <f t="shared" ref="O192:Y192" si="107">SUM(O150:O157)</f>
        <v>42</v>
      </c>
      <c r="P192" s="111">
        <f t="shared" si="107"/>
        <v>21</v>
      </c>
      <c r="Q192" s="111">
        <f t="shared" si="107"/>
        <v>28</v>
      </c>
      <c r="R192" s="111">
        <f t="shared" si="107"/>
        <v>24</v>
      </c>
      <c r="S192" s="111">
        <f t="shared" si="107"/>
        <v>56</v>
      </c>
      <c r="T192" s="111">
        <f t="shared" si="107"/>
        <v>16</v>
      </c>
      <c r="U192" s="111">
        <f t="shared" si="107"/>
        <v>11</v>
      </c>
      <c r="V192" s="111">
        <f t="shared" si="107"/>
        <v>7</v>
      </c>
      <c r="W192" s="111">
        <f t="shared" si="107"/>
        <v>3</v>
      </c>
      <c r="X192" s="111">
        <f t="shared" si="107"/>
        <v>7</v>
      </c>
      <c r="Y192" s="111">
        <f t="shared" si="107"/>
        <v>682</v>
      </c>
    </row>
    <row r="193" spans="1:25" s="112" customFormat="1" ht="12" customHeight="1" x14ac:dyDescent="0.2">
      <c r="A193" s="262" t="s">
        <v>271</v>
      </c>
      <c r="B193" s="262"/>
      <c r="C193" s="111">
        <f>SUM(C160:C165)</f>
        <v>34241</v>
      </c>
      <c r="D193" s="111">
        <f>SUM(D160:D165)</f>
        <v>21468</v>
      </c>
      <c r="E193" s="155">
        <v>89.905910000000006</v>
      </c>
      <c r="F193" s="111">
        <f>SUM(F160:F165)</f>
        <v>557</v>
      </c>
      <c r="G193" s="111">
        <f>SUM(G160:G165)</f>
        <v>156</v>
      </c>
      <c r="H193" s="111">
        <f>SUM(H160:H165)</f>
        <v>20755</v>
      </c>
      <c r="I193" s="111">
        <f t="shared" ref="I193:N193" si="108">SUM(I160:I165)</f>
        <v>4838</v>
      </c>
      <c r="J193" s="111">
        <f t="shared" si="108"/>
        <v>2625</v>
      </c>
      <c r="K193" s="111">
        <f t="shared" si="108"/>
        <v>2732</v>
      </c>
      <c r="L193" s="111">
        <f t="shared" si="108"/>
        <v>2698</v>
      </c>
      <c r="M193" s="111">
        <f t="shared" si="108"/>
        <v>805</v>
      </c>
      <c r="N193" s="111">
        <f t="shared" si="108"/>
        <v>948</v>
      </c>
      <c r="O193" s="111">
        <f t="shared" ref="O193:Y193" si="109">SUM(O160:O165)</f>
        <v>578</v>
      </c>
      <c r="P193" s="111">
        <f t="shared" si="109"/>
        <v>255</v>
      </c>
      <c r="Q193" s="111">
        <f t="shared" si="109"/>
        <v>196</v>
      </c>
      <c r="R193" s="111">
        <f t="shared" si="109"/>
        <v>147</v>
      </c>
      <c r="S193" s="111">
        <f t="shared" si="109"/>
        <v>117</v>
      </c>
      <c r="T193" s="111">
        <f t="shared" si="109"/>
        <v>59</v>
      </c>
      <c r="U193" s="111">
        <f t="shared" si="109"/>
        <v>71</v>
      </c>
      <c r="V193" s="111">
        <f t="shared" si="109"/>
        <v>30</v>
      </c>
      <c r="W193" s="111">
        <f t="shared" si="109"/>
        <v>14</v>
      </c>
      <c r="X193" s="111">
        <f t="shared" si="109"/>
        <v>13</v>
      </c>
      <c r="Y193" s="111">
        <f t="shared" si="109"/>
        <v>4629</v>
      </c>
    </row>
    <row r="194" spans="1:25" s="112" customFormat="1" ht="12" customHeight="1" x14ac:dyDescent="0.2">
      <c r="A194" s="262" t="s">
        <v>272</v>
      </c>
      <c r="B194" s="262"/>
      <c r="C194" s="111">
        <f>SUM(C168:C169)</f>
        <v>5836</v>
      </c>
      <c r="D194" s="111">
        <f>SUM(D168:D169)</f>
        <v>3974</v>
      </c>
      <c r="E194" s="155">
        <v>90.463009999999997</v>
      </c>
      <c r="F194" s="111">
        <f>SUM(F168:F169)</f>
        <v>78</v>
      </c>
      <c r="G194" s="111">
        <f>SUM(G168:G169)</f>
        <v>38</v>
      </c>
      <c r="H194" s="111">
        <f>SUM(H168:H169)</f>
        <v>3858</v>
      </c>
      <c r="I194" s="111">
        <f t="shared" ref="I194:N194" si="110">SUM(I168:I169)</f>
        <v>752</v>
      </c>
      <c r="J194" s="111">
        <f t="shared" si="110"/>
        <v>610</v>
      </c>
      <c r="K194" s="111">
        <f t="shared" si="110"/>
        <v>804</v>
      </c>
      <c r="L194" s="111">
        <f t="shared" si="110"/>
        <v>465</v>
      </c>
      <c r="M194" s="111">
        <f t="shared" si="110"/>
        <v>98</v>
      </c>
      <c r="N194" s="111">
        <f t="shared" si="110"/>
        <v>100</v>
      </c>
      <c r="O194" s="111">
        <f t="shared" ref="O194:Y194" si="111">SUM(O168:O169)</f>
        <v>83</v>
      </c>
      <c r="P194" s="111">
        <f t="shared" si="111"/>
        <v>36</v>
      </c>
      <c r="Q194" s="111">
        <f t="shared" si="111"/>
        <v>22</v>
      </c>
      <c r="R194" s="111">
        <f t="shared" si="111"/>
        <v>20</v>
      </c>
      <c r="S194" s="111">
        <f t="shared" si="111"/>
        <v>15</v>
      </c>
      <c r="T194" s="111">
        <f t="shared" si="111"/>
        <v>8</v>
      </c>
      <c r="U194" s="111">
        <f t="shared" si="111"/>
        <v>9</v>
      </c>
      <c r="V194" s="111">
        <f t="shared" si="111"/>
        <v>2</v>
      </c>
      <c r="W194" s="111">
        <f t="shared" si="111"/>
        <v>0</v>
      </c>
      <c r="X194" s="111">
        <f t="shared" si="111"/>
        <v>2</v>
      </c>
      <c r="Y194" s="111">
        <f t="shared" si="111"/>
        <v>832</v>
      </c>
    </row>
    <row r="195" spans="1:25" s="112" customFormat="1" ht="12" customHeight="1" x14ac:dyDescent="0.2">
      <c r="A195" s="262" t="s">
        <v>273</v>
      </c>
      <c r="B195" s="262"/>
      <c r="C195" s="111">
        <f>SUM(C172:C174)</f>
        <v>5388</v>
      </c>
      <c r="D195" s="111">
        <f>SUM(D172:D174)</f>
        <v>3107</v>
      </c>
      <c r="E195" s="155">
        <v>87.576440000000005</v>
      </c>
      <c r="F195" s="111">
        <f>SUM(F172:F174)</f>
        <v>77</v>
      </c>
      <c r="G195" s="111">
        <f>SUM(G172:G174)</f>
        <v>14</v>
      </c>
      <c r="H195" s="111">
        <f>SUM(H172:H174)</f>
        <v>3016</v>
      </c>
      <c r="I195" s="111">
        <f t="shared" ref="I195:N195" si="112">SUM(I172:I174)</f>
        <v>596</v>
      </c>
      <c r="J195" s="111">
        <f t="shared" si="112"/>
        <v>518</v>
      </c>
      <c r="K195" s="111">
        <f t="shared" si="112"/>
        <v>467</v>
      </c>
      <c r="L195" s="111">
        <f t="shared" si="112"/>
        <v>332</v>
      </c>
      <c r="M195" s="111">
        <f t="shared" si="112"/>
        <v>154</v>
      </c>
      <c r="N195" s="111">
        <f t="shared" si="112"/>
        <v>104</v>
      </c>
      <c r="O195" s="111">
        <f t="shared" ref="O195:Y195" si="113">SUM(O172:O174)</f>
        <v>42</v>
      </c>
      <c r="P195" s="111">
        <f t="shared" si="113"/>
        <v>27</v>
      </c>
      <c r="Q195" s="111">
        <f t="shared" si="113"/>
        <v>20</v>
      </c>
      <c r="R195" s="111">
        <f t="shared" si="113"/>
        <v>14</v>
      </c>
      <c r="S195" s="111">
        <f t="shared" si="113"/>
        <v>26</v>
      </c>
      <c r="T195" s="111">
        <f t="shared" si="113"/>
        <v>9</v>
      </c>
      <c r="U195" s="111">
        <f t="shared" si="113"/>
        <v>7</v>
      </c>
      <c r="V195" s="111">
        <f t="shared" si="113"/>
        <v>0</v>
      </c>
      <c r="W195" s="111">
        <f t="shared" si="113"/>
        <v>1</v>
      </c>
      <c r="X195" s="111">
        <f t="shared" si="113"/>
        <v>6</v>
      </c>
      <c r="Y195" s="111">
        <f t="shared" si="113"/>
        <v>693</v>
      </c>
    </row>
    <row r="196" spans="1:25" s="112" customFormat="1" ht="12" customHeight="1" x14ac:dyDescent="0.2">
      <c r="A196" s="263" t="s">
        <v>274</v>
      </c>
      <c r="B196" s="263"/>
      <c r="C196" s="118">
        <f>SUM(C177:C186)</f>
        <v>6198</v>
      </c>
      <c r="D196" s="118">
        <f>SUM(D177:D186)</f>
        <v>4157</v>
      </c>
      <c r="E196" s="156">
        <v>90.064949999999996</v>
      </c>
      <c r="F196" s="118">
        <f>SUM(F177:F186)</f>
        <v>77</v>
      </c>
      <c r="G196" s="118">
        <f>SUM(G177:G186)</f>
        <v>20</v>
      </c>
      <c r="H196" s="118">
        <f>SUM(H177:H186)</f>
        <v>4060</v>
      </c>
      <c r="I196" s="118">
        <f t="shared" ref="I196:N196" si="114">SUM(I177:I186)</f>
        <v>785</v>
      </c>
      <c r="J196" s="118">
        <f t="shared" si="114"/>
        <v>637</v>
      </c>
      <c r="K196" s="118">
        <f t="shared" si="114"/>
        <v>945</v>
      </c>
      <c r="L196" s="118">
        <f t="shared" si="114"/>
        <v>431</v>
      </c>
      <c r="M196" s="118">
        <f t="shared" si="114"/>
        <v>153</v>
      </c>
      <c r="N196" s="118">
        <f t="shared" si="114"/>
        <v>97</v>
      </c>
      <c r="O196" s="118">
        <f t="shared" ref="O196:Y196" si="115">SUM(O177:O186)</f>
        <v>53</v>
      </c>
      <c r="P196" s="118">
        <f t="shared" si="115"/>
        <v>24</v>
      </c>
      <c r="Q196" s="118">
        <f t="shared" si="115"/>
        <v>16</v>
      </c>
      <c r="R196" s="118">
        <f t="shared" si="115"/>
        <v>7</v>
      </c>
      <c r="S196" s="118">
        <f t="shared" si="115"/>
        <v>29</v>
      </c>
      <c r="T196" s="118">
        <f t="shared" si="115"/>
        <v>5</v>
      </c>
      <c r="U196" s="118">
        <f t="shared" si="115"/>
        <v>19</v>
      </c>
      <c r="V196" s="118">
        <f t="shared" si="115"/>
        <v>6</v>
      </c>
      <c r="W196" s="118">
        <f t="shared" si="115"/>
        <v>3</v>
      </c>
      <c r="X196" s="118">
        <f t="shared" si="115"/>
        <v>3</v>
      </c>
      <c r="Y196" s="118">
        <f t="shared" si="115"/>
        <v>847</v>
      </c>
    </row>
    <row r="197" spans="1:25" s="112" customFormat="1" ht="12" customHeight="1" x14ac:dyDescent="0.2">
      <c r="A197" s="117"/>
      <c r="B197" s="117"/>
      <c r="C197" s="124"/>
      <c r="D197" s="124"/>
      <c r="E197" s="160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</row>
    <row r="198" spans="1:25" s="112" customFormat="1" ht="12" customHeight="1" x14ac:dyDescent="0.2">
      <c r="A198" s="261" t="s">
        <v>389</v>
      </c>
      <c r="B198" s="261"/>
      <c r="C198" s="109">
        <f>+C199+C200+C201+C202+C203</f>
        <v>206081</v>
      </c>
      <c r="D198" s="109">
        <f>+D199+D200+D201+D202+D203</f>
        <v>121599</v>
      </c>
      <c r="E198" s="154" t="s">
        <v>399</v>
      </c>
      <c r="F198" s="109">
        <f t="shared" ref="F198:Y198" si="116">+F199+F200+F201+F202+F203</f>
        <v>3020</v>
      </c>
      <c r="G198" s="109">
        <f t="shared" si="116"/>
        <v>971</v>
      </c>
      <c r="H198" s="109">
        <f t="shared" si="116"/>
        <v>117608</v>
      </c>
      <c r="I198" s="109">
        <f t="shared" si="116"/>
        <v>24282</v>
      </c>
      <c r="J198" s="109">
        <f t="shared" si="116"/>
        <v>19136</v>
      </c>
      <c r="K198" s="109">
        <f t="shared" si="116"/>
        <v>16277</v>
      </c>
      <c r="L198" s="109">
        <f t="shared" si="116"/>
        <v>13956</v>
      </c>
      <c r="M198" s="109">
        <f t="shared" si="116"/>
        <v>6295</v>
      </c>
      <c r="N198" s="109">
        <f t="shared" si="116"/>
        <v>6414</v>
      </c>
      <c r="O198" s="109">
        <f t="shared" si="116"/>
        <v>2254</v>
      </c>
      <c r="P198" s="109">
        <f t="shared" si="116"/>
        <v>1742</v>
      </c>
      <c r="Q198" s="109">
        <f t="shared" si="116"/>
        <v>1073</v>
      </c>
      <c r="R198" s="109">
        <f t="shared" si="116"/>
        <v>1020</v>
      </c>
      <c r="S198" s="109">
        <f t="shared" si="116"/>
        <v>591</v>
      </c>
      <c r="T198" s="109">
        <f t="shared" si="116"/>
        <v>571</v>
      </c>
      <c r="U198" s="109">
        <f t="shared" si="116"/>
        <v>530</v>
      </c>
      <c r="V198" s="109">
        <f t="shared" si="116"/>
        <v>240</v>
      </c>
      <c r="W198" s="109">
        <f t="shared" si="116"/>
        <v>122</v>
      </c>
      <c r="X198" s="109">
        <f t="shared" si="116"/>
        <v>77</v>
      </c>
      <c r="Y198" s="109">
        <f t="shared" si="116"/>
        <v>23028</v>
      </c>
    </row>
    <row r="199" spans="1:25" s="112" customFormat="1" ht="12" customHeight="1" x14ac:dyDescent="0.2">
      <c r="A199" s="262" t="s">
        <v>390</v>
      </c>
      <c r="B199" s="262"/>
      <c r="C199" s="111">
        <f>+C160+C161+C164+C165</f>
        <v>32518</v>
      </c>
      <c r="D199" s="111">
        <f>+D160+D161+D164+D165</f>
        <v>20452</v>
      </c>
      <c r="E199" s="155" t="s">
        <v>399</v>
      </c>
      <c r="F199" s="111">
        <f t="shared" ref="F199:Y199" si="117">+F160+F161+F164+F165</f>
        <v>531</v>
      </c>
      <c r="G199" s="111">
        <f t="shared" si="117"/>
        <v>141</v>
      </c>
      <c r="H199" s="111">
        <f t="shared" si="117"/>
        <v>19780</v>
      </c>
      <c r="I199" s="111">
        <f t="shared" si="117"/>
        <v>4602</v>
      </c>
      <c r="J199" s="111">
        <f t="shared" si="117"/>
        <v>2463</v>
      </c>
      <c r="K199" s="111">
        <f t="shared" si="117"/>
        <v>2558</v>
      </c>
      <c r="L199" s="111">
        <f t="shared" si="117"/>
        <v>2645</v>
      </c>
      <c r="M199" s="111">
        <f t="shared" si="117"/>
        <v>767</v>
      </c>
      <c r="N199" s="111">
        <f t="shared" si="117"/>
        <v>925</v>
      </c>
      <c r="O199" s="111">
        <f t="shared" si="117"/>
        <v>563</v>
      </c>
      <c r="P199" s="111">
        <f t="shared" si="117"/>
        <v>240</v>
      </c>
      <c r="Q199" s="111">
        <f t="shared" si="117"/>
        <v>188</v>
      </c>
      <c r="R199" s="111">
        <f t="shared" si="117"/>
        <v>141</v>
      </c>
      <c r="S199" s="111">
        <f t="shared" si="117"/>
        <v>113</v>
      </c>
      <c r="T199" s="111">
        <f t="shared" si="117"/>
        <v>55</v>
      </c>
      <c r="U199" s="111">
        <f t="shared" si="117"/>
        <v>69</v>
      </c>
      <c r="V199" s="111">
        <f t="shared" si="117"/>
        <v>30</v>
      </c>
      <c r="W199" s="111">
        <f t="shared" si="117"/>
        <v>14</v>
      </c>
      <c r="X199" s="111">
        <f t="shared" si="117"/>
        <v>13</v>
      </c>
      <c r="Y199" s="111">
        <f t="shared" si="117"/>
        <v>4394</v>
      </c>
    </row>
    <row r="200" spans="1:25" s="112" customFormat="1" ht="12" customHeight="1" x14ac:dyDescent="0.2">
      <c r="A200" s="262" t="s">
        <v>391</v>
      </c>
      <c r="B200" s="262"/>
      <c r="C200" s="114">
        <f>+C58+C59+C80+C60+C61+C62+C63+C64+C65+C66+C67+C68</f>
        <v>35141</v>
      </c>
      <c r="D200" s="114">
        <f>+D58+D59+D80+D60+D61+D62+D63+D64+D65+D66+D67+D68</f>
        <v>21893</v>
      </c>
      <c r="E200" s="155" t="s">
        <v>399</v>
      </c>
      <c r="F200" s="114">
        <f t="shared" ref="F200:Y200" si="118">+F58+F59+F80+F60+F61+F62+F63+F64+F65+F66+F67+F68</f>
        <v>577</v>
      </c>
      <c r="G200" s="114">
        <f t="shared" si="118"/>
        <v>151</v>
      </c>
      <c r="H200" s="114">
        <f t="shared" si="118"/>
        <v>21165</v>
      </c>
      <c r="I200" s="114">
        <f t="shared" si="118"/>
        <v>4443</v>
      </c>
      <c r="J200" s="114">
        <f t="shared" si="118"/>
        <v>3599</v>
      </c>
      <c r="K200" s="114">
        <f t="shared" si="118"/>
        <v>3540</v>
      </c>
      <c r="L200" s="114">
        <f t="shared" si="118"/>
        <v>2357</v>
      </c>
      <c r="M200" s="114">
        <f t="shared" si="118"/>
        <v>926</v>
      </c>
      <c r="N200" s="114">
        <f t="shared" si="118"/>
        <v>1302</v>
      </c>
      <c r="O200" s="114">
        <f t="shared" si="118"/>
        <v>372</v>
      </c>
      <c r="P200" s="114">
        <f t="shared" si="118"/>
        <v>292</v>
      </c>
      <c r="Q200" s="114">
        <f t="shared" si="118"/>
        <v>170</v>
      </c>
      <c r="R200" s="114">
        <f t="shared" si="118"/>
        <v>149</v>
      </c>
      <c r="S200" s="114">
        <f t="shared" si="118"/>
        <v>74</v>
      </c>
      <c r="T200" s="114">
        <f t="shared" si="118"/>
        <v>116</v>
      </c>
      <c r="U200" s="114">
        <f t="shared" si="118"/>
        <v>78</v>
      </c>
      <c r="V200" s="114">
        <f t="shared" si="118"/>
        <v>41</v>
      </c>
      <c r="W200" s="114">
        <f t="shared" si="118"/>
        <v>9</v>
      </c>
      <c r="X200" s="114">
        <f t="shared" si="118"/>
        <v>10</v>
      </c>
      <c r="Y200" s="114">
        <f t="shared" si="118"/>
        <v>3687</v>
      </c>
    </row>
    <row r="201" spans="1:25" s="112" customFormat="1" ht="12" customHeight="1" x14ac:dyDescent="0.2">
      <c r="A201" s="262" t="s">
        <v>392</v>
      </c>
      <c r="B201" s="262"/>
      <c r="C201" s="111">
        <f>+C125+C150+C127+C129+C130+C134+C136+C137+C157+C138+C139+C140+C142+C143+C145+C146</f>
        <v>36680</v>
      </c>
      <c r="D201" s="111">
        <f>+D125+D150+D127+D129+D130+D134+D136+D137+D157+D138+D139+D140+D142+D143+D145+D146</f>
        <v>20645</v>
      </c>
      <c r="E201" s="155" t="s">
        <v>399</v>
      </c>
      <c r="F201" s="111">
        <f t="shared" ref="F201:Y201" si="119">+F125+F150+F127+F129+F130+F134+F136+F137+F157+F138+F139+F140+F142+F143+F145+F146</f>
        <v>482</v>
      </c>
      <c r="G201" s="111">
        <f t="shared" si="119"/>
        <v>181</v>
      </c>
      <c r="H201" s="111">
        <f t="shared" si="119"/>
        <v>19982</v>
      </c>
      <c r="I201" s="111">
        <f t="shared" si="119"/>
        <v>3845</v>
      </c>
      <c r="J201" s="111">
        <f t="shared" si="119"/>
        <v>2758</v>
      </c>
      <c r="K201" s="111">
        <f t="shared" si="119"/>
        <v>2765</v>
      </c>
      <c r="L201" s="111">
        <f t="shared" si="119"/>
        <v>2539</v>
      </c>
      <c r="M201" s="111">
        <f t="shared" si="119"/>
        <v>1154</v>
      </c>
      <c r="N201" s="111">
        <f t="shared" si="119"/>
        <v>1062</v>
      </c>
      <c r="O201" s="111">
        <f t="shared" si="119"/>
        <v>397</v>
      </c>
      <c r="P201" s="111">
        <f t="shared" si="119"/>
        <v>284</v>
      </c>
      <c r="Q201" s="111">
        <f t="shared" si="119"/>
        <v>219</v>
      </c>
      <c r="R201" s="111">
        <f t="shared" si="119"/>
        <v>197</v>
      </c>
      <c r="S201" s="111">
        <f t="shared" si="119"/>
        <v>158</v>
      </c>
      <c r="T201" s="111">
        <f t="shared" si="119"/>
        <v>91</v>
      </c>
      <c r="U201" s="111">
        <f t="shared" si="119"/>
        <v>81</v>
      </c>
      <c r="V201" s="111">
        <f t="shared" si="119"/>
        <v>80</v>
      </c>
      <c r="W201" s="111">
        <f t="shared" si="119"/>
        <v>78</v>
      </c>
      <c r="X201" s="111">
        <f t="shared" si="119"/>
        <v>15</v>
      </c>
      <c r="Y201" s="111">
        <f t="shared" si="119"/>
        <v>4259</v>
      </c>
    </row>
    <row r="202" spans="1:25" s="112" customFormat="1" ht="12" customHeight="1" x14ac:dyDescent="0.2">
      <c r="A202" s="262" t="s">
        <v>393</v>
      </c>
      <c r="B202" s="262"/>
      <c r="C202" s="111">
        <f>+C71+C72+C73+C74+C75+C76+C77+C78+C79+C81+C82+C83+C84+C85+C86+C87+C88+C89+C90+C91+C92+C93+C94+C95+C96+C97+C98+C99+C100+C101+C102+C103+C104+C105+C106+C107+C108+C109+C110+C111+C112+C113+C114+C115+C116+C117+C118+C119+C120+C121+C122</f>
        <v>90980</v>
      </c>
      <c r="D202" s="111">
        <f>+D71+D72+D73+D74+D75+D76+D77+D78+D79+D81+D82+D83+D84+D85+D86+D87+D88+D89+D90+D91+D92+D93+D94+D95+D96+D97+D98+D99+D100+D101+D102+D103+D104+D105+D106+D107+D108+D109+D110+D111+D112+D113+D114+D115+D116+D117+D118+D119+D120+D121+D122</f>
        <v>52083</v>
      </c>
      <c r="E202" s="155" t="s">
        <v>399</v>
      </c>
      <c r="F202" s="111">
        <f t="shared" ref="F202:Y202" si="120">+F71+F72+F73+F74+F75+F76+F77+F78+F79+F81+F82+F83+F84+F85+F86+F87+F88+F89+F90+F91+F92+F93+F94+F95+F96+F97+F98+F99+F100+F101+F102+F103+F104+F105+F106+F107+F108+F109+F110+F111+F112+F113+F114+F115+F116+F117+F118+F119+F120+F121+F122</f>
        <v>1221</v>
      </c>
      <c r="G202" s="111">
        <f t="shared" si="120"/>
        <v>437</v>
      </c>
      <c r="H202" s="111">
        <f t="shared" si="120"/>
        <v>50425</v>
      </c>
      <c r="I202" s="111">
        <f t="shared" si="120"/>
        <v>10191</v>
      </c>
      <c r="J202" s="111">
        <f t="shared" si="120"/>
        <v>9395</v>
      </c>
      <c r="K202" s="111">
        <f t="shared" si="120"/>
        <v>6270</v>
      </c>
      <c r="L202" s="111">
        <f t="shared" si="120"/>
        <v>5761</v>
      </c>
      <c r="M202" s="111">
        <f t="shared" si="120"/>
        <v>3183</v>
      </c>
      <c r="N202" s="111">
        <f t="shared" si="120"/>
        <v>2862</v>
      </c>
      <c r="O202" s="111">
        <f t="shared" si="120"/>
        <v>820</v>
      </c>
      <c r="P202" s="111">
        <f t="shared" si="120"/>
        <v>834</v>
      </c>
      <c r="Q202" s="111">
        <f t="shared" si="120"/>
        <v>446</v>
      </c>
      <c r="R202" s="111">
        <f t="shared" si="120"/>
        <v>497</v>
      </c>
      <c r="S202" s="111">
        <f t="shared" si="120"/>
        <v>205</v>
      </c>
      <c r="T202" s="111">
        <f t="shared" si="120"/>
        <v>288</v>
      </c>
      <c r="U202" s="111">
        <f t="shared" si="120"/>
        <v>276</v>
      </c>
      <c r="V202" s="111">
        <f t="shared" si="120"/>
        <v>75</v>
      </c>
      <c r="W202" s="111">
        <f t="shared" si="120"/>
        <v>18</v>
      </c>
      <c r="X202" s="111">
        <f t="shared" si="120"/>
        <v>38</v>
      </c>
      <c r="Y202" s="111">
        <f t="shared" si="120"/>
        <v>9266</v>
      </c>
    </row>
    <row r="203" spans="1:25" s="112" customFormat="1" ht="12" customHeight="1" x14ac:dyDescent="0.2">
      <c r="A203" s="123" t="s">
        <v>394</v>
      </c>
      <c r="B203" s="123"/>
      <c r="C203" s="118">
        <f>+C162+C131+C133+C163+C135+C147+C169</f>
        <v>10762</v>
      </c>
      <c r="D203" s="118">
        <f>+D162+D131+D133+D163+D135+D147+D169</f>
        <v>6526</v>
      </c>
      <c r="E203" s="156" t="s">
        <v>399</v>
      </c>
      <c r="F203" s="118">
        <f t="shared" ref="F203:Y203" si="121">+F162+F131+F133+F163+F135+F147+F169</f>
        <v>209</v>
      </c>
      <c r="G203" s="118">
        <f t="shared" si="121"/>
        <v>61</v>
      </c>
      <c r="H203" s="118">
        <f t="shared" si="121"/>
        <v>6256</v>
      </c>
      <c r="I203" s="118">
        <f t="shared" si="121"/>
        <v>1201</v>
      </c>
      <c r="J203" s="118">
        <f t="shared" si="121"/>
        <v>921</v>
      </c>
      <c r="K203" s="118">
        <f t="shared" si="121"/>
        <v>1144</v>
      </c>
      <c r="L203" s="118">
        <f t="shared" si="121"/>
        <v>654</v>
      </c>
      <c r="M203" s="118">
        <f t="shared" si="121"/>
        <v>265</v>
      </c>
      <c r="N203" s="118">
        <f t="shared" si="121"/>
        <v>263</v>
      </c>
      <c r="O203" s="118">
        <f t="shared" si="121"/>
        <v>102</v>
      </c>
      <c r="P203" s="118">
        <f t="shared" si="121"/>
        <v>92</v>
      </c>
      <c r="Q203" s="118">
        <f t="shared" si="121"/>
        <v>50</v>
      </c>
      <c r="R203" s="118">
        <f t="shared" si="121"/>
        <v>36</v>
      </c>
      <c r="S203" s="118">
        <f t="shared" si="121"/>
        <v>41</v>
      </c>
      <c r="T203" s="118">
        <f t="shared" si="121"/>
        <v>21</v>
      </c>
      <c r="U203" s="118">
        <f t="shared" si="121"/>
        <v>26</v>
      </c>
      <c r="V203" s="118">
        <f t="shared" si="121"/>
        <v>14</v>
      </c>
      <c r="W203" s="118">
        <f t="shared" si="121"/>
        <v>3</v>
      </c>
      <c r="X203" s="118">
        <f t="shared" si="121"/>
        <v>1</v>
      </c>
      <c r="Y203" s="118">
        <f t="shared" si="121"/>
        <v>1422</v>
      </c>
    </row>
    <row r="204" spans="1:25" s="112" customFormat="1" ht="12" customHeight="1" x14ac:dyDescent="0.2">
      <c r="A204" s="121"/>
      <c r="B204" s="121"/>
      <c r="C204" s="122"/>
      <c r="D204" s="122"/>
      <c r="E204" s="159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</row>
    <row r="205" spans="1:25" s="112" customFormat="1" ht="12" customHeight="1" x14ac:dyDescent="0.2">
      <c r="A205" s="125" t="s">
        <v>395</v>
      </c>
      <c r="B205" s="125"/>
      <c r="C205" s="105">
        <f>+C188-C198</f>
        <v>18746</v>
      </c>
      <c r="D205" s="105">
        <f>+D188-D198</f>
        <v>11821</v>
      </c>
      <c r="E205" s="161" t="s">
        <v>399</v>
      </c>
      <c r="F205" s="105">
        <f>+F188-F198</f>
        <v>280</v>
      </c>
      <c r="G205" s="105">
        <f>+G188-G198</f>
        <v>76</v>
      </c>
      <c r="H205" s="105">
        <f>+H188-H198</f>
        <v>11465</v>
      </c>
      <c r="I205" s="105">
        <f t="shared" ref="I205:N205" si="122">+I188-I198</f>
        <v>2296</v>
      </c>
      <c r="J205" s="105">
        <f t="shared" si="122"/>
        <v>1846</v>
      </c>
      <c r="K205" s="105">
        <f t="shared" si="122"/>
        <v>2086</v>
      </c>
      <c r="L205" s="105">
        <f t="shared" si="122"/>
        <v>1286</v>
      </c>
      <c r="M205" s="105">
        <f t="shared" si="122"/>
        <v>494</v>
      </c>
      <c r="N205" s="105">
        <f t="shared" si="122"/>
        <v>368</v>
      </c>
      <c r="O205" s="105">
        <f t="shared" ref="O205:Y205" si="123">+O188-O198</f>
        <v>186</v>
      </c>
      <c r="P205" s="105">
        <f t="shared" si="123"/>
        <v>98</v>
      </c>
      <c r="Q205" s="105">
        <f t="shared" si="123"/>
        <v>83</v>
      </c>
      <c r="R205" s="105">
        <f t="shared" si="123"/>
        <v>55</v>
      </c>
      <c r="S205" s="105">
        <f t="shared" si="123"/>
        <v>116</v>
      </c>
      <c r="T205" s="105">
        <f t="shared" si="123"/>
        <v>28</v>
      </c>
      <c r="U205" s="105">
        <f t="shared" si="123"/>
        <v>43</v>
      </c>
      <c r="V205" s="105">
        <f t="shared" si="123"/>
        <v>10</v>
      </c>
      <c r="W205" s="105">
        <f t="shared" si="123"/>
        <v>4</v>
      </c>
      <c r="X205" s="105">
        <f t="shared" si="123"/>
        <v>14</v>
      </c>
      <c r="Y205" s="105">
        <f t="shared" si="123"/>
        <v>2452</v>
      </c>
    </row>
    <row r="206" spans="1:25" s="126" customFormat="1" ht="12" customHeight="1" x14ac:dyDescent="0.15">
      <c r="E206" s="162"/>
    </row>
    <row r="207" spans="1:25" s="128" customFormat="1" ht="12" customHeight="1" x14ac:dyDescent="0.2">
      <c r="A207" s="140" t="s">
        <v>396</v>
      </c>
      <c r="B207" s="140"/>
      <c r="C207" s="140"/>
      <c r="D207" s="127"/>
      <c r="E207" s="145"/>
      <c r="F207" s="127"/>
      <c r="G207" s="127"/>
    </row>
    <row r="208" spans="1:25" s="128" customFormat="1" ht="12" customHeight="1" x14ac:dyDescent="0.2">
      <c r="A208" s="129" t="s">
        <v>397</v>
      </c>
      <c r="B208" s="127"/>
      <c r="C208" s="127"/>
      <c r="D208" s="127"/>
      <c r="E208" s="145"/>
      <c r="F208" s="127"/>
      <c r="G208" s="127"/>
    </row>
    <row r="209" spans="1:25" s="128" customFormat="1" ht="12" customHeight="1" x14ac:dyDescent="0.2">
      <c r="A209" s="127"/>
      <c r="B209" s="127"/>
      <c r="C209" s="127"/>
      <c r="D209" s="127"/>
      <c r="E209" s="145"/>
      <c r="F209" s="127"/>
      <c r="G209" s="127"/>
    </row>
    <row r="210" spans="1:25" s="131" customFormat="1" ht="12" customHeight="1" x14ac:dyDescent="0.2">
      <c r="A210" s="137" t="s">
        <v>380</v>
      </c>
      <c r="B210" s="137"/>
      <c r="C210" s="137"/>
      <c r="D210" s="137"/>
      <c r="E210" s="163"/>
      <c r="F210" s="137"/>
      <c r="G210" s="137"/>
      <c r="H210" s="137"/>
      <c r="I210" s="137"/>
      <c r="J210" s="137"/>
      <c r="K210" s="130"/>
      <c r="L210" s="137"/>
      <c r="M210" s="130"/>
      <c r="N210" s="137"/>
      <c r="O210" s="137"/>
      <c r="P210" s="137"/>
      <c r="Q210" s="130"/>
      <c r="R210" s="137"/>
      <c r="S210" s="137"/>
      <c r="T210" s="130"/>
      <c r="U210" s="130"/>
      <c r="V210" s="130"/>
      <c r="W210" s="137"/>
      <c r="X210" s="137"/>
      <c r="Y210" s="130"/>
    </row>
    <row r="211" spans="1:25" s="133" customFormat="1" ht="4.5" customHeight="1" x14ac:dyDescent="0.2">
      <c r="A211" s="139"/>
      <c r="B211" s="139"/>
      <c r="C211" s="139"/>
      <c r="D211" s="139"/>
      <c r="E211" s="164"/>
      <c r="F211" s="139"/>
      <c r="G211" s="139"/>
      <c r="H211" s="139"/>
      <c r="I211" s="139"/>
      <c r="J211" s="139"/>
      <c r="K211" s="132"/>
      <c r="L211" s="139"/>
      <c r="M211" s="132"/>
      <c r="N211" s="139"/>
      <c r="O211" s="139"/>
      <c r="P211" s="139"/>
      <c r="Q211" s="132"/>
      <c r="R211" s="139"/>
      <c r="S211" s="139"/>
      <c r="T211" s="132"/>
      <c r="U211" s="132"/>
      <c r="V211" s="132"/>
      <c r="W211" s="139"/>
      <c r="X211" s="139"/>
      <c r="Y211" s="132"/>
    </row>
    <row r="212" spans="1:25" s="134" customFormat="1" ht="12" customHeight="1" x14ac:dyDescent="0.2">
      <c r="A212" s="138" t="s">
        <v>412</v>
      </c>
      <c r="B212" s="138"/>
      <c r="C212" s="138"/>
      <c r="D212" s="138"/>
      <c r="E212" s="165"/>
      <c r="F212" s="138"/>
      <c r="G212" s="138"/>
      <c r="H212" s="138"/>
      <c r="I212" s="138"/>
      <c r="J212" s="138"/>
      <c r="K212" s="129"/>
      <c r="L212" s="138"/>
      <c r="M212" s="129"/>
      <c r="N212" s="138"/>
      <c r="O212" s="138"/>
      <c r="P212" s="138"/>
      <c r="Q212" s="129"/>
      <c r="R212" s="138"/>
      <c r="S212" s="138"/>
      <c r="T212" s="129"/>
      <c r="U212" s="129"/>
      <c r="V212" s="129"/>
      <c r="W212" s="138"/>
      <c r="X212" s="138"/>
      <c r="Y212" s="129"/>
    </row>
    <row r="213" spans="1:25" s="134" customFormat="1" ht="12" customHeight="1" x14ac:dyDescent="0.2">
      <c r="A213" s="138" t="s">
        <v>346</v>
      </c>
      <c r="B213" s="138"/>
      <c r="C213" s="138"/>
      <c r="D213" s="138"/>
      <c r="E213" s="165"/>
      <c r="F213" s="138"/>
      <c r="G213" s="138"/>
      <c r="H213" s="138"/>
      <c r="I213" s="138"/>
      <c r="J213" s="138"/>
      <c r="K213" s="129"/>
      <c r="L213" s="138"/>
      <c r="M213" s="129"/>
      <c r="N213" s="138"/>
      <c r="O213" s="138"/>
      <c r="P213" s="138"/>
      <c r="Q213" s="129"/>
      <c r="R213" s="138"/>
      <c r="S213" s="138"/>
      <c r="T213" s="129"/>
      <c r="U213" s="129"/>
      <c r="V213" s="129"/>
      <c r="W213" s="138"/>
      <c r="X213" s="138"/>
      <c r="Y213" s="129"/>
    </row>
  </sheetData>
  <mergeCells count="165">
    <mergeCell ref="A163:B163"/>
    <mergeCell ref="A164:B164"/>
    <mergeCell ref="A202:B202"/>
    <mergeCell ref="A191:B191"/>
    <mergeCell ref="A192:B192"/>
    <mergeCell ref="A193:B193"/>
    <mergeCell ref="A194:B194"/>
    <mergeCell ref="A180:B180"/>
    <mergeCell ref="A181:B181"/>
    <mergeCell ref="A182:B182"/>
    <mergeCell ref="A183:B183"/>
    <mergeCell ref="A196:B196"/>
    <mergeCell ref="A195:B195"/>
    <mergeCell ref="A190:B190"/>
    <mergeCell ref="A198:B198"/>
    <mergeCell ref="A199:B199"/>
    <mergeCell ref="A200:B200"/>
    <mergeCell ref="A201:B201"/>
    <mergeCell ref="A184:B184"/>
    <mergeCell ref="A185:B185"/>
    <mergeCell ref="A186:B186"/>
    <mergeCell ref="A188:B188"/>
    <mergeCell ref="A189:B189"/>
    <mergeCell ref="A179:B179"/>
    <mergeCell ref="A165:B165"/>
    <mergeCell ref="A167:B167"/>
    <mergeCell ref="A168:B168"/>
    <mergeCell ref="A169:B169"/>
    <mergeCell ref="A171:B171"/>
    <mergeCell ref="A172:B172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B159"/>
    <mergeCell ref="A173:B173"/>
    <mergeCell ref="A174:B174"/>
    <mergeCell ref="A176:B176"/>
    <mergeCell ref="A177:B177"/>
    <mergeCell ref="A178:B178"/>
    <mergeCell ref="A160:B160"/>
    <mergeCell ref="A161:B161"/>
    <mergeCell ref="A162:B162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F5:H5"/>
    <mergeCell ref="I5:Y5"/>
    <mergeCell ref="F6:H6"/>
    <mergeCell ref="I6:Y6"/>
    <mergeCell ref="A10:B10"/>
    <mergeCell ref="A12:B12"/>
    <mergeCell ref="A13:B13"/>
    <mergeCell ref="A17:B17"/>
    <mergeCell ref="A21:B21"/>
    <mergeCell ref="A5:B5"/>
  </mergeCells>
  <pageMargins left="0" right="0" top="0" bottom="0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"/>
  <sheetViews>
    <sheetView workbookViewId="0">
      <selection sqref="A1:V1"/>
    </sheetView>
  </sheetViews>
  <sheetFormatPr defaultRowHeight="12" x14ac:dyDescent="0.2"/>
  <cols>
    <col min="1" max="1" width="1.7109375" style="1" customWidth="1"/>
    <col min="2" max="2" width="28.140625" style="1" customWidth="1"/>
    <col min="3" max="4" width="8.42578125" style="70" customWidth="1"/>
    <col min="5" max="5" width="9.28515625" style="70" customWidth="1"/>
    <col min="6" max="8" width="8.42578125" style="70" customWidth="1"/>
    <col min="9" max="14" width="11.42578125" style="70" customWidth="1"/>
    <col min="15" max="15" width="12.7109375" style="70" customWidth="1"/>
    <col min="16" max="22" width="11.42578125" style="70" customWidth="1"/>
    <col min="23" max="16384" width="9.140625" style="1"/>
  </cols>
  <sheetData>
    <row r="1" spans="1:22" s="61" customFormat="1" ht="12.75" customHeight="1" x14ac:dyDescent="0.2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9"/>
      <c r="S1" s="269"/>
      <c r="T1" s="269"/>
      <c r="U1" s="269"/>
      <c r="V1" s="269"/>
    </row>
    <row r="2" spans="1:22" ht="14.25" customHeight="1" x14ac:dyDescent="0.2">
      <c r="A2" s="270" t="s">
        <v>382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69"/>
      <c r="S2" s="269"/>
      <c r="T2" s="269"/>
      <c r="U2" s="269"/>
      <c r="V2" s="269"/>
    </row>
    <row r="3" spans="1:22" s="62" customFormat="1" ht="12.75" customHeight="1" x14ac:dyDescent="0.2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69"/>
      <c r="S3" s="269"/>
      <c r="T3" s="269"/>
      <c r="U3" s="269"/>
      <c r="V3" s="269"/>
    </row>
    <row r="4" spans="1:22" s="62" customFormat="1" ht="12.75" customHeight="1" x14ac:dyDescent="0.2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69"/>
      <c r="S4" s="269"/>
      <c r="T4" s="269"/>
      <c r="U4" s="269"/>
      <c r="V4" s="269"/>
    </row>
    <row r="5" spans="1:22" s="63" customFormat="1" ht="12" customHeight="1" x14ac:dyDescent="0.2">
      <c r="A5" s="231"/>
      <c r="B5" s="231"/>
      <c r="C5" s="4" t="s">
        <v>1</v>
      </c>
      <c r="D5" s="71" t="s">
        <v>2</v>
      </c>
      <c r="E5" s="71"/>
      <c r="F5" s="273" t="s">
        <v>3</v>
      </c>
      <c r="G5" s="274"/>
      <c r="H5" s="274"/>
      <c r="I5" s="275" t="s">
        <v>4</v>
      </c>
      <c r="J5" s="276"/>
      <c r="K5" s="276"/>
      <c r="L5" s="276"/>
      <c r="M5" s="276"/>
      <c r="N5" s="276"/>
      <c r="O5" s="276"/>
      <c r="P5" s="276"/>
      <c r="Q5" s="276"/>
      <c r="R5" s="277"/>
      <c r="S5" s="277"/>
      <c r="T5" s="277"/>
      <c r="U5" s="277"/>
      <c r="V5" s="277"/>
    </row>
    <row r="6" spans="1:22" s="63" customFormat="1" ht="12" customHeight="1" x14ac:dyDescent="0.2">
      <c r="A6" s="64"/>
      <c r="B6" s="64"/>
      <c r="C6" s="5" t="s">
        <v>5</v>
      </c>
      <c r="D6" s="72"/>
      <c r="E6" s="72"/>
      <c r="F6" s="278"/>
      <c r="G6" s="279"/>
      <c r="H6" s="279"/>
      <c r="I6" s="280"/>
      <c r="J6" s="281"/>
      <c r="K6" s="281"/>
      <c r="L6" s="281"/>
      <c r="M6" s="281"/>
      <c r="N6" s="281"/>
      <c r="O6" s="281"/>
      <c r="P6" s="281"/>
      <c r="Q6" s="281"/>
      <c r="R6" s="282"/>
      <c r="S6" s="282"/>
      <c r="T6" s="282"/>
      <c r="U6" s="282"/>
      <c r="V6" s="282"/>
    </row>
    <row r="7" spans="1:22" s="64" customFormat="1" ht="12" customHeight="1" x14ac:dyDescent="0.2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2"/>
      <c r="S7" s="282"/>
      <c r="T7" s="282"/>
      <c r="U7" s="282"/>
      <c r="V7" s="282"/>
    </row>
    <row r="8" spans="1:22" s="63" customFormat="1" ht="12" customHeight="1" x14ac:dyDescent="0.2">
      <c r="E8" s="73"/>
      <c r="G8" s="74"/>
    </row>
    <row r="9" spans="1:22" s="76" customFormat="1" ht="72" x14ac:dyDescent="0.2">
      <c r="A9" s="75"/>
      <c r="B9" s="75"/>
      <c r="C9" s="84"/>
      <c r="D9" s="84"/>
      <c r="E9" s="85" t="s">
        <v>362</v>
      </c>
      <c r="F9" s="9" t="s">
        <v>9</v>
      </c>
      <c r="G9" s="9" t="s">
        <v>10</v>
      </c>
      <c r="H9" s="9" t="s">
        <v>11</v>
      </c>
      <c r="I9" s="86" t="s">
        <v>363</v>
      </c>
      <c r="J9" s="86" t="s">
        <v>364</v>
      </c>
      <c r="K9" s="86" t="s">
        <v>365</v>
      </c>
      <c r="L9" s="86" t="s">
        <v>366</v>
      </c>
      <c r="M9" s="86" t="s">
        <v>367</v>
      </c>
      <c r="N9" s="86" t="s">
        <v>368</v>
      </c>
      <c r="O9" s="86" t="s">
        <v>369</v>
      </c>
      <c r="P9" s="86" t="s">
        <v>370</v>
      </c>
      <c r="Q9" s="86" t="s">
        <v>371</v>
      </c>
      <c r="R9" s="86" t="s">
        <v>372</v>
      </c>
      <c r="S9" s="86" t="s">
        <v>383</v>
      </c>
      <c r="T9" s="86" t="s">
        <v>384</v>
      </c>
      <c r="U9" s="86" t="s">
        <v>385</v>
      </c>
      <c r="V9" s="86" t="s">
        <v>373</v>
      </c>
    </row>
    <row r="10" spans="1:22" s="67" customFormat="1" ht="12" customHeight="1" x14ac:dyDescent="0.2">
      <c r="A10" s="284" t="s">
        <v>26</v>
      </c>
      <c r="B10" s="284"/>
      <c r="C10" s="12">
        <f t="shared" ref="C10:V10" si="0">C12+C23+C38+C42+C52</f>
        <v>220864</v>
      </c>
      <c r="D10" s="12">
        <f t="shared" si="0"/>
        <v>137523</v>
      </c>
      <c r="E10" s="77">
        <v>82.773063414846973</v>
      </c>
      <c r="F10" s="12">
        <f t="shared" si="0"/>
        <v>2845</v>
      </c>
      <c r="G10" s="12">
        <f t="shared" si="0"/>
        <v>890</v>
      </c>
      <c r="H10" s="12">
        <f t="shared" si="0"/>
        <v>133788</v>
      </c>
      <c r="I10" s="12">
        <f t="shared" si="0"/>
        <v>27540</v>
      </c>
      <c r="J10" s="12">
        <f t="shared" si="0"/>
        <v>29882</v>
      </c>
      <c r="K10" s="12">
        <f t="shared" si="0"/>
        <v>1472</v>
      </c>
      <c r="L10" s="12">
        <f t="shared" si="0"/>
        <v>16243</v>
      </c>
      <c r="M10" s="12">
        <f t="shared" si="0"/>
        <v>6220</v>
      </c>
      <c r="N10" s="12">
        <f t="shared" si="0"/>
        <v>98</v>
      </c>
      <c r="O10" s="12">
        <f t="shared" si="0"/>
        <v>1305</v>
      </c>
      <c r="P10" s="12">
        <f t="shared" si="0"/>
        <v>20479</v>
      </c>
      <c r="Q10" s="12">
        <f t="shared" si="0"/>
        <v>466</v>
      </c>
      <c r="R10" s="12">
        <f t="shared" si="0"/>
        <v>6111</v>
      </c>
      <c r="S10" s="12">
        <f t="shared" si="0"/>
        <v>70</v>
      </c>
      <c r="T10" s="12">
        <f t="shared" si="0"/>
        <v>346</v>
      </c>
      <c r="U10" s="12">
        <f t="shared" si="0"/>
        <v>391</v>
      </c>
      <c r="V10" s="12">
        <f t="shared" si="0"/>
        <v>23165</v>
      </c>
    </row>
    <row r="11" spans="1:22" s="67" customFormat="1" ht="12" customHeight="1" x14ac:dyDescent="0.2">
      <c r="A11" s="13"/>
      <c r="B11" s="13"/>
      <c r="C11" s="14"/>
      <c r="D11" s="14"/>
      <c r="E11" s="8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15" customFormat="1" ht="12" customHeight="1" x14ac:dyDescent="0.2">
      <c r="A12" s="285" t="s">
        <v>27</v>
      </c>
      <c r="B12" s="285"/>
      <c r="C12" s="16">
        <f t="shared" ref="C12:V12" si="1">C13+C17+C21</f>
        <v>20279</v>
      </c>
      <c r="D12" s="16">
        <f t="shared" si="1"/>
        <v>13174</v>
      </c>
      <c r="E12" s="77">
        <v>82.146652497343254</v>
      </c>
      <c r="F12" s="16">
        <f t="shared" si="1"/>
        <v>220</v>
      </c>
      <c r="G12" s="16">
        <f t="shared" si="1"/>
        <v>62</v>
      </c>
      <c r="H12" s="16">
        <f t="shared" si="1"/>
        <v>12892</v>
      </c>
      <c r="I12" s="16">
        <f t="shared" si="1"/>
        <v>2350</v>
      </c>
      <c r="J12" s="16">
        <f t="shared" si="1"/>
        <v>2936</v>
      </c>
      <c r="K12" s="16">
        <f t="shared" si="1"/>
        <v>120</v>
      </c>
      <c r="L12" s="16">
        <f t="shared" si="1"/>
        <v>1454</v>
      </c>
      <c r="M12" s="16">
        <f t="shared" si="1"/>
        <v>323</v>
      </c>
      <c r="N12" s="16">
        <f t="shared" si="1"/>
        <v>2</v>
      </c>
      <c r="O12" s="16">
        <f t="shared" si="1"/>
        <v>205</v>
      </c>
      <c r="P12" s="16">
        <f t="shared" si="1"/>
        <v>2514</v>
      </c>
      <c r="Q12" s="16">
        <f t="shared" si="1"/>
        <v>23</v>
      </c>
      <c r="R12" s="16">
        <f t="shared" si="1"/>
        <v>435</v>
      </c>
      <c r="S12" s="16">
        <f>S13+S17+S21</f>
        <v>3</v>
      </c>
      <c r="T12" s="16">
        <f>T13+T17+T21</f>
        <v>113</v>
      </c>
      <c r="U12" s="16">
        <f>U13+U17+U21</f>
        <v>43</v>
      </c>
      <c r="V12" s="16">
        <f t="shared" si="1"/>
        <v>2371</v>
      </c>
    </row>
    <row r="13" spans="1:22" s="17" customFormat="1" ht="12" customHeight="1" x14ac:dyDescent="0.2">
      <c r="A13" s="286" t="s">
        <v>28</v>
      </c>
      <c r="B13" s="286"/>
      <c r="C13" s="18">
        <f t="shared" ref="C13:V13" si="2">C14+C15+C16</f>
        <v>6270</v>
      </c>
      <c r="D13" s="18">
        <f t="shared" si="2"/>
        <v>4281</v>
      </c>
      <c r="E13" s="79">
        <v>82.177061434244337</v>
      </c>
      <c r="F13" s="18">
        <f t="shared" si="2"/>
        <v>77</v>
      </c>
      <c r="G13" s="18">
        <f t="shared" si="2"/>
        <v>20</v>
      </c>
      <c r="H13" s="18">
        <f t="shared" si="2"/>
        <v>4184</v>
      </c>
      <c r="I13" s="18">
        <f t="shared" si="2"/>
        <v>703</v>
      </c>
      <c r="J13" s="18">
        <f t="shared" si="2"/>
        <v>924</v>
      </c>
      <c r="K13" s="18">
        <f t="shared" si="2"/>
        <v>18</v>
      </c>
      <c r="L13" s="18">
        <f t="shared" si="2"/>
        <v>430</v>
      </c>
      <c r="M13" s="18">
        <f t="shared" si="2"/>
        <v>99</v>
      </c>
      <c r="N13" s="18">
        <f t="shared" si="2"/>
        <v>0</v>
      </c>
      <c r="O13" s="18">
        <f t="shared" si="2"/>
        <v>64</v>
      </c>
      <c r="P13" s="18">
        <f t="shared" si="2"/>
        <v>1034</v>
      </c>
      <c r="Q13" s="18">
        <f t="shared" si="2"/>
        <v>2</v>
      </c>
      <c r="R13" s="18">
        <f t="shared" si="2"/>
        <v>160</v>
      </c>
      <c r="S13" s="18">
        <f>S14+S15+S16</f>
        <v>0</v>
      </c>
      <c r="T13" s="18">
        <f>T14+T15+T16</f>
        <v>45</v>
      </c>
      <c r="U13" s="18">
        <f>U14+U15+U16</f>
        <v>3</v>
      </c>
      <c r="V13" s="18">
        <f t="shared" si="2"/>
        <v>702</v>
      </c>
    </row>
    <row r="14" spans="1:22" s="17" customFormat="1" ht="12" customHeight="1" x14ac:dyDescent="0.2">
      <c r="A14" s="19"/>
      <c r="B14" s="20" t="s">
        <v>29</v>
      </c>
      <c r="C14" s="18">
        <f t="shared" ref="C14:V14" si="3">C196+C197+C199+C204+C205</f>
        <v>2455</v>
      </c>
      <c r="D14" s="18">
        <f t="shared" si="3"/>
        <v>1738</v>
      </c>
      <c r="E14" s="79">
        <v>79.919447640966624</v>
      </c>
      <c r="F14" s="18">
        <f t="shared" si="3"/>
        <v>30</v>
      </c>
      <c r="G14" s="18">
        <f t="shared" si="3"/>
        <v>7</v>
      </c>
      <c r="H14" s="18">
        <f t="shared" si="3"/>
        <v>1701</v>
      </c>
      <c r="I14" s="18">
        <f t="shared" si="3"/>
        <v>308</v>
      </c>
      <c r="J14" s="18">
        <f t="shared" si="3"/>
        <v>461</v>
      </c>
      <c r="K14" s="18">
        <f t="shared" si="3"/>
        <v>3</v>
      </c>
      <c r="L14" s="18">
        <f t="shared" si="3"/>
        <v>85</v>
      </c>
      <c r="M14" s="18">
        <f t="shared" si="3"/>
        <v>26</v>
      </c>
      <c r="N14" s="18">
        <f t="shared" si="3"/>
        <v>0</v>
      </c>
      <c r="O14" s="18">
        <f t="shared" si="3"/>
        <v>31</v>
      </c>
      <c r="P14" s="18">
        <f t="shared" si="3"/>
        <v>425</v>
      </c>
      <c r="Q14" s="18">
        <f t="shared" si="3"/>
        <v>1</v>
      </c>
      <c r="R14" s="18">
        <f t="shared" si="3"/>
        <v>85</v>
      </c>
      <c r="S14" s="18">
        <f>S196+S197+S199+S204+S205</f>
        <v>0</v>
      </c>
      <c r="T14" s="18">
        <f>T196+T197+T199+T204+T205</f>
        <v>1</v>
      </c>
      <c r="U14" s="18">
        <f>U196+U197+U199+U204+U205</f>
        <v>1</v>
      </c>
      <c r="V14" s="18">
        <f t="shared" si="3"/>
        <v>274</v>
      </c>
    </row>
    <row r="15" spans="1:22" s="17" customFormat="1" ht="12" customHeight="1" x14ac:dyDescent="0.2">
      <c r="A15" s="19"/>
      <c r="B15" s="20" t="s">
        <v>30</v>
      </c>
      <c r="C15" s="18">
        <f t="shared" ref="C15:V15" si="4">+C200+C206</f>
        <v>2167</v>
      </c>
      <c r="D15" s="18">
        <f t="shared" si="4"/>
        <v>1450</v>
      </c>
      <c r="E15" s="79">
        <v>84.827586206896555</v>
      </c>
      <c r="F15" s="18">
        <f t="shared" si="4"/>
        <v>26</v>
      </c>
      <c r="G15" s="18">
        <f t="shared" si="4"/>
        <v>5</v>
      </c>
      <c r="H15" s="18">
        <f t="shared" si="4"/>
        <v>1419</v>
      </c>
      <c r="I15" s="18">
        <f t="shared" si="4"/>
        <v>208</v>
      </c>
      <c r="J15" s="18">
        <f t="shared" si="4"/>
        <v>291</v>
      </c>
      <c r="K15" s="18">
        <f t="shared" si="4"/>
        <v>11</v>
      </c>
      <c r="L15" s="18">
        <f t="shared" si="4"/>
        <v>168</v>
      </c>
      <c r="M15" s="18">
        <f t="shared" si="4"/>
        <v>30</v>
      </c>
      <c r="N15" s="18">
        <f t="shared" si="4"/>
        <v>0</v>
      </c>
      <c r="O15" s="18">
        <f t="shared" si="4"/>
        <v>21</v>
      </c>
      <c r="P15" s="18">
        <f t="shared" si="4"/>
        <v>371</v>
      </c>
      <c r="Q15" s="18">
        <f t="shared" si="4"/>
        <v>0</v>
      </c>
      <c r="R15" s="18">
        <f t="shared" si="4"/>
        <v>52</v>
      </c>
      <c r="S15" s="18">
        <f>+S200+S206</f>
        <v>0</v>
      </c>
      <c r="T15" s="18">
        <f>+T200+T206</f>
        <v>5</v>
      </c>
      <c r="U15" s="18">
        <f>+U200+U206</f>
        <v>1</v>
      </c>
      <c r="V15" s="18">
        <f t="shared" si="4"/>
        <v>261</v>
      </c>
    </row>
    <row r="16" spans="1:22" s="17" customFormat="1" ht="12" customHeight="1" x14ac:dyDescent="0.2">
      <c r="A16" s="19"/>
      <c r="B16" s="22" t="s">
        <v>31</v>
      </c>
      <c r="C16" s="18">
        <f t="shared" ref="C16:V16" si="5">C198+C201+C202+C203</f>
        <v>1648</v>
      </c>
      <c r="D16" s="18">
        <f t="shared" si="5"/>
        <v>1093</v>
      </c>
      <c r="E16" s="79">
        <v>82.250686184812437</v>
      </c>
      <c r="F16" s="18">
        <f t="shared" si="5"/>
        <v>21</v>
      </c>
      <c r="G16" s="18">
        <f t="shared" si="5"/>
        <v>8</v>
      </c>
      <c r="H16" s="18">
        <f t="shared" si="5"/>
        <v>1064</v>
      </c>
      <c r="I16" s="18">
        <f t="shared" si="5"/>
        <v>187</v>
      </c>
      <c r="J16" s="18">
        <f t="shared" si="5"/>
        <v>172</v>
      </c>
      <c r="K16" s="18">
        <f t="shared" si="5"/>
        <v>4</v>
      </c>
      <c r="L16" s="18">
        <f t="shared" si="5"/>
        <v>177</v>
      </c>
      <c r="M16" s="18">
        <f t="shared" si="5"/>
        <v>43</v>
      </c>
      <c r="N16" s="18">
        <f t="shared" si="5"/>
        <v>0</v>
      </c>
      <c r="O16" s="18">
        <f t="shared" si="5"/>
        <v>12</v>
      </c>
      <c r="P16" s="18">
        <f t="shared" si="5"/>
        <v>238</v>
      </c>
      <c r="Q16" s="18">
        <f t="shared" si="5"/>
        <v>1</v>
      </c>
      <c r="R16" s="18">
        <f t="shared" si="5"/>
        <v>23</v>
      </c>
      <c r="S16" s="18">
        <f>S198+S201+S202+S203</f>
        <v>0</v>
      </c>
      <c r="T16" s="18">
        <f>T198+T201+T202+T203</f>
        <v>39</v>
      </c>
      <c r="U16" s="18">
        <f>U198+U201+U202+U203</f>
        <v>1</v>
      </c>
      <c r="V16" s="18">
        <f t="shared" si="5"/>
        <v>167</v>
      </c>
    </row>
    <row r="17" spans="1:22" s="17" customFormat="1" ht="12" customHeight="1" x14ac:dyDescent="0.2">
      <c r="A17" s="286" t="s">
        <v>32</v>
      </c>
      <c r="B17" s="286"/>
      <c r="C17" s="18">
        <f t="shared" ref="C17:V17" si="6">C18+C19+C20</f>
        <v>5439</v>
      </c>
      <c r="D17" s="18">
        <f t="shared" si="6"/>
        <v>3033</v>
      </c>
      <c r="E17" s="79">
        <v>79.492251895812728</v>
      </c>
      <c r="F17" s="18">
        <f t="shared" si="6"/>
        <v>32</v>
      </c>
      <c r="G17" s="18">
        <f t="shared" si="6"/>
        <v>11</v>
      </c>
      <c r="H17" s="18">
        <f t="shared" si="6"/>
        <v>2990</v>
      </c>
      <c r="I17" s="18">
        <f t="shared" si="6"/>
        <v>586</v>
      </c>
      <c r="J17" s="18">
        <f t="shared" si="6"/>
        <v>688</v>
      </c>
      <c r="K17" s="18">
        <f t="shared" si="6"/>
        <v>33</v>
      </c>
      <c r="L17" s="18">
        <f t="shared" si="6"/>
        <v>317</v>
      </c>
      <c r="M17" s="18">
        <f t="shared" si="6"/>
        <v>63</v>
      </c>
      <c r="N17" s="18">
        <f t="shared" si="6"/>
        <v>0</v>
      </c>
      <c r="O17" s="18">
        <f t="shared" si="6"/>
        <v>61</v>
      </c>
      <c r="P17" s="18">
        <f t="shared" si="6"/>
        <v>497</v>
      </c>
      <c r="Q17" s="18">
        <f t="shared" si="6"/>
        <v>8</v>
      </c>
      <c r="R17" s="18">
        <f t="shared" si="6"/>
        <v>106</v>
      </c>
      <c r="S17" s="18">
        <f>S18+S19+S20</f>
        <v>2</v>
      </c>
      <c r="T17" s="18">
        <f>T18+T19+T20</f>
        <v>9</v>
      </c>
      <c r="U17" s="18">
        <f>U18+U19+U20</f>
        <v>4</v>
      </c>
      <c r="V17" s="18">
        <f t="shared" si="6"/>
        <v>616</v>
      </c>
    </row>
    <row r="18" spans="1:22" s="17" customFormat="1" ht="12" customHeight="1" x14ac:dyDescent="0.2">
      <c r="A18" s="19"/>
      <c r="B18" s="20" t="s">
        <v>33</v>
      </c>
      <c r="C18" s="18">
        <f t="shared" ref="C18:V18" si="7">+C192</f>
        <v>1479</v>
      </c>
      <c r="D18" s="18">
        <f t="shared" si="7"/>
        <v>972</v>
      </c>
      <c r="E18" s="79">
        <v>70.267489711934161</v>
      </c>
      <c r="F18" s="18">
        <f t="shared" si="7"/>
        <v>8</v>
      </c>
      <c r="G18" s="18">
        <f t="shared" si="7"/>
        <v>6</v>
      </c>
      <c r="H18" s="18">
        <f t="shared" si="7"/>
        <v>958</v>
      </c>
      <c r="I18" s="18">
        <f t="shared" si="7"/>
        <v>181</v>
      </c>
      <c r="J18" s="18">
        <f t="shared" si="7"/>
        <v>243</v>
      </c>
      <c r="K18" s="18">
        <f t="shared" si="7"/>
        <v>5</v>
      </c>
      <c r="L18" s="18">
        <f t="shared" si="7"/>
        <v>115</v>
      </c>
      <c r="M18" s="18">
        <f t="shared" si="7"/>
        <v>10</v>
      </c>
      <c r="N18" s="18">
        <f t="shared" si="7"/>
        <v>0</v>
      </c>
      <c r="O18" s="18">
        <f t="shared" si="7"/>
        <v>20</v>
      </c>
      <c r="P18" s="18">
        <f t="shared" si="7"/>
        <v>108</v>
      </c>
      <c r="Q18" s="18">
        <f t="shared" si="7"/>
        <v>1</v>
      </c>
      <c r="R18" s="18">
        <f t="shared" si="7"/>
        <v>49</v>
      </c>
      <c r="S18" s="18">
        <f>+S192</f>
        <v>0</v>
      </c>
      <c r="T18" s="18">
        <f>+T192</f>
        <v>3</v>
      </c>
      <c r="U18" s="18">
        <f>+U192</f>
        <v>1</v>
      </c>
      <c r="V18" s="18">
        <f t="shared" si="7"/>
        <v>222</v>
      </c>
    </row>
    <row r="19" spans="1:22" s="17" customFormat="1" ht="12" customHeight="1" x14ac:dyDescent="0.2">
      <c r="A19" s="19"/>
      <c r="B19" s="20" t="s">
        <v>34</v>
      </c>
      <c r="C19" s="18">
        <f t="shared" ref="C19:V19" si="8">+C191</f>
        <v>1501</v>
      </c>
      <c r="D19" s="18">
        <f t="shared" si="8"/>
        <v>877</v>
      </c>
      <c r="E19" s="79">
        <v>84.264538198403642</v>
      </c>
      <c r="F19" s="18">
        <f t="shared" si="8"/>
        <v>8</v>
      </c>
      <c r="G19" s="18">
        <f t="shared" si="8"/>
        <v>1</v>
      </c>
      <c r="H19" s="18">
        <f t="shared" si="8"/>
        <v>868</v>
      </c>
      <c r="I19" s="18">
        <f t="shared" si="8"/>
        <v>165</v>
      </c>
      <c r="J19" s="18">
        <f t="shared" si="8"/>
        <v>182</v>
      </c>
      <c r="K19" s="18">
        <f t="shared" si="8"/>
        <v>16</v>
      </c>
      <c r="L19" s="18">
        <f t="shared" si="8"/>
        <v>73</v>
      </c>
      <c r="M19" s="18">
        <f t="shared" si="8"/>
        <v>23</v>
      </c>
      <c r="N19" s="18">
        <f t="shared" si="8"/>
        <v>0</v>
      </c>
      <c r="O19" s="18">
        <f t="shared" si="8"/>
        <v>20</v>
      </c>
      <c r="P19" s="18">
        <f t="shared" si="8"/>
        <v>178</v>
      </c>
      <c r="Q19" s="18">
        <f t="shared" si="8"/>
        <v>2</v>
      </c>
      <c r="R19" s="18">
        <f t="shared" si="8"/>
        <v>24</v>
      </c>
      <c r="S19" s="18">
        <f>+S191</f>
        <v>0</v>
      </c>
      <c r="T19" s="18">
        <f>+T191</f>
        <v>2</v>
      </c>
      <c r="U19" s="18">
        <f>+U191</f>
        <v>2</v>
      </c>
      <c r="V19" s="18">
        <f t="shared" si="8"/>
        <v>181</v>
      </c>
    </row>
    <row r="20" spans="1:22" s="17" customFormat="1" ht="12" customHeight="1" x14ac:dyDescent="0.2">
      <c r="A20" s="21"/>
      <c r="B20" s="20" t="s">
        <v>35</v>
      </c>
      <c r="C20" s="18">
        <f t="shared" ref="C20:V20" si="9">C193</f>
        <v>2459</v>
      </c>
      <c r="D20" s="18">
        <f t="shared" si="9"/>
        <v>1184</v>
      </c>
      <c r="E20" s="79">
        <v>83.530405405405403</v>
      </c>
      <c r="F20" s="18">
        <f t="shared" si="9"/>
        <v>16</v>
      </c>
      <c r="G20" s="18">
        <f t="shared" si="9"/>
        <v>4</v>
      </c>
      <c r="H20" s="18">
        <f t="shared" si="9"/>
        <v>1164</v>
      </c>
      <c r="I20" s="18">
        <f t="shared" si="9"/>
        <v>240</v>
      </c>
      <c r="J20" s="18">
        <f t="shared" si="9"/>
        <v>263</v>
      </c>
      <c r="K20" s="18">
        <f t="shared" si="9"/>
        <v>12</v>
      </c>
      <c r="L20" s="18">
        <f t="shared" si="9"/>
        <v>129</v>
      </c>
      <c r="M20" s="18">
        <f t="shared" si="9"/>
        <v>30</v>
      </c>
      <c r="N20" s="18">
        <f t="shared" si="9"/>
        <v>0</v>
      </c>
      <c r="O20" s="18">
        <f t="shared" si="9"/>
        <v>21</v>
      </c>
      <c r="P20" s="18">
        <f t="shared" si="9"/>
        <v>211</v>
      </c>
      <c r="Q20" s="18">
        <f t="shared" si="9"/>
        <v>5</v>
      </c>
      <c r="R20" s="18">
        <f t="shared" si="9"/>
        <v>33</v>
      </c>
      <c r="S20" s="18">
        <f>S193</f>
        <v>2</v>
      </c>
      <c r="T20" s="18">
        <f>T193</f>
        <v>4</v>
      </c>
      <c r="U20" s="18">
        <f>U193</f>
        <v>1</v>
      </c>
      <c r="V20" s="18">
        <f t="shared" si="9"/>
        <v>213</v>
      </c>
    </row>
    <row r="21" spans="1:22" s="17" customFormat="1" ht="12" customHeight="1" x14ac:dyDescent="0.2">
      <c r="A21" s="287" t="s">
        <v>36</v>
      </c>
      <c r="B21" s="287"/>
      <c r="C21" s="23">
        <f t="shared" ref="C21:V21" si="10">C183+C184+C185+C169+C186+C187+C174+C188+C177</f>
        <v>8570</v>
      </c>
      <c r="D21" s="23">
        <f t="shared" si="10"/>
        <v>5860</v>
      </c>
      <c r="E21" s="79">
        <v>83.498293515358355</v>
      </c>
      <c r="F21" s="23">
        <f t="shared" si="10"/>
        <v>111</v>
      </c>
      <c r="G21" s="23">
        <f t="shared" si="10"/>
        <v>31</v>
      </c>
      <c r="H21" s="23">
        <f t="shared" si="10"/>
        <v>5718</v>
      </c>
      <c r="I21" s="23">
        <f t="shared" si="10"/>
        <v>1061</v>
      </c>
      <c r="J21" s="23">
        <f t="shared" si="10"/>
        <v>1324</v>
      </c>
      <c r="K21" s="23">
        <f t="shared" si="10"/>
        <v>69</v>
      </c>
      <c r="L21" s="23">
        <f t="shared" si="10"/>
        <v>707</v>
      </c>
      <c r="M21" s="23">
        <f t="shared" si="10"/>
        <v>161</v>
      </c>
      <c r="N21" s="23">
        <f t="shared" si="10"/>
        <v>2</v>
      </c>
      <c r="O21" s="23">
        <f t="shared" si="10"/>
        <v>80</v>
      </c>
      <c r="P21" s="23">
        <f t="shared" si="10"/>
        <v>983</v>
      </c>
      <c r="Q21" s="23">
        <f t="shared" si="10"/>
        <v>13</v>
      </c>
      <c r="R21" s="23">
        <f t="shared" si="10"/>
        <v>169</v>
      </c>
      <c r="S21" s="23">
        <f>S183+S184+S185+S169+S186+S187+S174+S188+S177</f>
        <v>1</v>
      </c>
      <c r="T21" s="23">
        <f>T183+T184+T185+T169+T186+T187+T174+T188+T177</f>
        <v>59</v>
      </c>
      <c r="U21" s="23">
        <f>U183+U184+U185+U169+U186+U187+U174+U188+U177</f>
        <v>36</v>
      </c>
      <c r="V21" s="23">
        <f t="shared" si="10"/>
        <v>1053</v>
      </c>
    </row>
    <row r="22" spans="1:22" s="17" customFormat="1" ht="12" customHeight="1" x14ac:dyDescent="0.2">
      <c r="A22" s="21"/>
      <c r="B22" s="21"/>
      <c r="C22" s="21"/>
      <c r="D22" s="21"/>
      <c r="E22" s="8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5" customFormat="1" ht="12" customHeight="1" x14ac:dyDescent="0.2">
      <c r="A23" s="285" t="s">
        <v>374</v>
      </c>
      <c r="B23" s="285"/>
      <c r="C23" s="16">
        <f t="shared" ref="C23:V23" si="11">C24+C25+C26+C29+C32+C33</f>
        <v>46662</v>
      </c>
      <c r="D23" s="16">
        <f t="shared" si="11"/>
        <v>26607</v>
      </c>
      <c r="E23" s="77">
        <v>84.951328597737444</v>
      </c>
      <c r="F23" s="16">
        <f t="shared" si="11"/>
        <v>598</v>
      </c>
      <c r="G23" s="16">
        <f t="shared" si="11"/>
        <v>150</v>
      </c>
      <c r="H23" s="16">
        <f t="shared" si="11"/>
        <v>25859</v>
      </c>
      <c r="I23" s="16">
        <f t="shared" si="11"/>
        <v>4630</v>
      </c>
      <c r="J23" s="16">
        <f t="shared" si="11"/>
        <v>5546</v>
      </c>
      <c r="K23" s="16">
        <f t="shared" si="11"/>
        <v>303</v>
      </c>
      <c r="L23" s="16">
        <f t="shared" si="11"/>
        <v>3253</v>
      </c>
      <c r="M23" s="16">
        <f t="shared" si="11"/>
        <v>1129</v>
      </c>
      <c r="N23" s="16">
        <f t="shared" si="11"/>
        <v>38</v>
      </c>
      <c r="O23" s="16">
        <f t="shared" si="11"/>
        <v>394</v>
      </c>
      <c r="P23" s="16">
        <f t="shared" si="11"/>
        <v>3889</v>
      </c>
      <c r="Q23" s="16">
        <f t="shared" si="11"/>
        <v>91</v>
      </c>
      <c r="R23" s="16">
        <f t="shared" si="11"/>
        <v>1609</v>
      </c>
      <c r="S23" s="16">
        <f>S24+S25+S26+S29+S32+S33</f>
        <v>9</v>
      </c>
      <c r="T23" s="16">
        <f>T24+T25+T26+T29+T32+T33</f>
        <v>44</v>
      </c>
      <c r="U23" s="16">
        <f>U24+U25+U26+U29+U32+U33</f>
        <v>81</v>
      </c>
      <c r="V23" s="16">
        <f t="shared" si="11"/>
        <v>4843</v>
      </c>
    </row>
    <row r="24" spans="1:22" s="17" customFormat="1" ht="12" customHeight="1" x14ac:dyDescent="0.2">
      <c r="A24" s="286" t="s">
        <v>38</v>
      </c>
      <c r="B24" s="286"/>
      <c r="C24" s="18">
        <f t="shared" ref="C24:V24" si="12">C125+C127+C128+C138+C139+C141+C143+C145+C146</f>
        <v>26614</v>
      </c>
      <c r="D24" s="18">
        <f t="shared" si="12"/>
        <v>14467</v>
      </c>
      <c r="E24" s="79">
        <v>84.786064837215733</v>
      </c>
      <c r="F24" s="18">
        <f t="shared" si="12"/>
        <v>381</v>
      </c>
      <c r="G24" s="18">
        <f t="shared" si="12"/>
        <v>95</v>
      </c>
      <c r="H24" s="18">
        <f t="shared" si="12"/>
        <v>13991</v>
      </c>
      <c r="I24" s="18">
        <f t="shared" si="12"/>
        <v>2321</v>
      </c>
      <c r="J24" s="18">
        <f t="shared" si="12"/>
        <v>3177</v>
      </c>
      <c r="K24" s="18">
        <f t="shared" si="12"/>
        <v>176</v>
      </c>
      <c r="L24" s="18">
        <f t="shared" si="12"/>
        <v>1789</v>
      </c>
      <c r="M24" s="18">
        <f t="shared" si="12"/>
        <v>624</v>
      </c>
      <c r="N24" s="18">
        <f t="shared" si="12"/>
        <v>32</v>
      </c>
      <c r="O24" s="18">
        <f t="shared" si="12"/>
        <v>135</v>
      </c>
      <c r="P24" s="18">
        <f t="shared" si="12"/>
        <v>1996</v>
      </c>
      <c r="Q24" s="18">
        <f t="shared" si="12"/>
        <v>56</v>
      </c>
      <c r="R24" s="18">
        <f t="shared" si="12"/>
        <v>1063</v>
      </c>
      <c r="S24" s="18">
        <f>S125+S127+S128+S138+S139+S141+S143+S145+S146</f>
        <v>1</v>
      </c>
      <c r="T24" s="18">
        <f>T125+T127+T128+T138+T139+T141+T143+T145+T146</f>
        <v>26</v>
      </c>
      <c r="U24" s="18">
        <f>U125+U127+U128+U138+U139+U141+U143+U145+U146</f>
        <v>54</v>
      </c>
      <c r="V24" s="18">
        <f t="shared" si="12"/>
        <v>2541</v>
      </c>
    </row>
    <row r="25" spans="1:22" s="17" customFormat="1" ht="12" customHeight="1" x14ac:dyDescent="0.2">
      <c r="A25" s="286" t="s">
        <v>39</v>
      </c>
      <c r="B25" s="286"/>
      <c r="C25" s="18">
        <f t="shared" ref="C25:V25" si="13">C133</f>
        <v>3517</v>
      </c>
      <c r="D25" s="18">
        <f t="shared" si="13"/>
        <v>1939</v>
      </c>
      <c r="E25" s="79">
        <v>94.739556472408452</v>
      </c>
      <c r="F25" s="18">
        <f t="shared" si="13"/>
        <v>39</v>
      </c>
      <c r="G25" s="18">
        <f t="shared" si="13"/>
        <v>5</v>
      </c>
      <c r="H25" s="18">
        <f t="shared" si="13"/>
        <v>1895</v>
      </c>
      <c r="I25" s="18">
        <f t="shared" si="13"/>
        <v>369</v>
      </c>
      <c r="J25" s="18">
        <f t="shared" si="13"/>
        <v>452</v>
      </c>
      <c r="K25" s="18">
        <f t="shared" si="13"/>
        <v>9</v>
      </c>
      <c r="L25" s="18">
        <f t="shared" si="13"/>
        <v>232</v>
      </c>
      <c r="M25" s="18">
        <f t="shared" si="13"/>
        <v>104</v>
      </c>
      <c r="N25" s="18">
        <f t="shared" si="13"/>
        <v>0</v>
      </c>
      <c r="O25" s="18">
        <f t="shared" si="13"/>
        <v>18</v>
      </c>
      <c r="P25" s="18">
        <f t="shared" si="13"/>
        <v>261</v>
      </c>
      <c r="Q25" s="18">
        <f t="shared" si="13"/>
        <v>12</v>
      </c>
      <c r="R25" s="18">
        <f t="shared" si="13"/>
        <v>95</v>
      </c>
      <c r="S25" s="18">
        <f>S133</f>
        <v>2</v>
      </c>
      <c r="T25" s="18">
        <f>T133</f>
        <v>0</v>
      </c>
      <c r="U25" s="18">
        <f>U133</f>
        <v>4</v>
      </c>
      <c r="V25" s="18">
        <f t="shared" si="13"/>
        <v>337</v>
      </c>
    </row>
    <row r="26" spans="1:22" s="17" customFormat="1" ht="12" customHeight="1" x14ac:dyDescent="0.2">
      <c r="A26" s="286" t="s">
        <v>40</v>
      </c>
      <c r="B26" s="286"/>
      <c r="C26" s="18">
        <f t="shared" ref="C26:V26" si="14">C27+C28</f>
        <v>8367</v>
      </c>
      <c r="D26" s="18">
        <f t="shared" si="14"/>
        <v>4946</v>
      </c>
      <c r="E26" s="79">
        <v>83.400727860897689</v>
      </c>
      <c r="F26" s="18">
        <f t="shared" si="14"/>
        <v>89</v>
      </c>
      <c r="G26" s="18">
        <f t="shared" si="14"/>
        <v>29</v>
      </c>
      <c r="H26" s="18">
        <f t="shared" si="14"/>
        <v>4828</v>
      </c>
      <c r="I26" s="18">
        <f t="shared" si="14"/>
        <v>1048</v>
      </c>
      <c r="J26" s="18">
        <f t="shared" si="14"/>
        <v>820</v>
      </c>
      <c r="K26" s="18">
        <f t="shared" si="14"/>
        <v>45</v>
      </c>
      <c r="L26" s="18">
        <f t="shared" si="14"/>
        <v>579</v>
      </c>
      <c r="M26" s="18">
        <f t="shared" si="14"/>
        <v>205</v>
      </c>
      <c r="N26" s="18">
        <f t="shared" si="14"/>
        <v>5</v>
      </c>
      <c r="O26" s="18">
        <f t="shared" si="14"/>
        <v>80</v>
      </c>
      <c r="P26" s="18">
        <f t="shared" si="14"/>
        <v>773</v>
      </c>
      <c r="Q26" s="18">
        <f t="shared" si="14"/>
        <v>7</v>
      </c>
      <c r="R26" s="18">
        <f t="shared" si="14"/>
        <v>246</v>
      </c>
      <c r="S26" s="18">
        <f>S27+S28</f>
        <v>1</v>
      </c>
      <c r="T26" s="18">
        <f>T27+T28</f>
        <v>9</v>
      </c>
      <c r="U26" s="18">
        <f>U27+U28</f>
        <v>8</v>
      </c>
      <c r="V26" s="18">
        <f t="shared" si="14"/>
        <v>1002</v>
      </c>
    </row>
    <row r="27" spans="1:22" s="17" customFormat="1" ht="12" customHeight="1" x14ac:dyDescent="0.2">
      <c r="A27" s="24"/>
      <c r="B27" s="20" t="s">
        <v>41</v>
      </c>
      <c r="C27" s="18">
        <f t="shared" ref="C27:V27" si="15">C126+C130+C132+C140+C147+C151</f>
        <v>796</v>
      </c>
      <c r="D27" s="18">
        <f t="shared" si="15"/>
        <v>476</v>
      </c>
      <c r="E27" s="79">
        <v>80.0420168067227</v>
      </c>
      <c r="F27" s="18">
        <f t="shared" si="15"/>
        <v>8</v>
      </c>
      <c r="G27" s="18">
        <f t="shared" si="15"/>
        <v>0</v>
      </c>
      <c r="H27" s="18">
        <f t="shared" si="15"/>
        <v>468</v>
      </c>
      <c r="I27" s="18">
        <f t="shared" si="15"/>
        <v>140</v>
      </c>
      <c r="J27" s="18">
        <f t="shared" si="15"/>
        <v>72</v>
      </c>
      <c r="K27" s="18">
        <f t="shared" si="15"/>
        <v>3</v>
      </c>
      <c r="L27" s="18">
        <f t="shared" si="15"/>
        <v>63</v>
      </c>
      <c r="M27" s="18">
        <f t="shared" si="15"/>
        <v>20</v>
      </c>
      <c r="N27" s="18">
        <f t="shared" si="15"/>
        <v>1</v>
      </c>
      <c r="O27" s="18">
        <f t="shared" si="15"/>
        <v>18</v>
      </c>
      <c r="P27" s="18">
        <f t="shared" si="15"/>
        <v>43</v>
      </c>
      <c r="Q27" s="18">
        <f t="shared" si="15"/>
        <v>1</v>
      </c>
      <c r="R27" s="18">
        <f t="shared" si="15"/>
        <v>16</v>
      </c>
      <c r="S27" s="18">
        <f>S126+S130+S132+S140+S147+S151</f>
        <v>0</v>
      </c>
      <c r="T27" s="18">
        <f>T126+T130+T132+T140+T147+T151</f>
        <v>0</v>
      </c>
      <c r="U27" s="18">
        <f>U126+U130+U132+U140+U147+U151</f>
        <v>2</v>
      </c>
      <c r="V27" s="18">
        <f t="shared" si="15"/>
        <v>89</v>
      </c>
    </row>
    <row r="28" spans="1:22" s="17" customFormat="1" ht="12" customHeight="1" x14ac:dyDescent="0.2">
      <c r="A28" s="21"/>
      <c r="B28" s="20" t="s">
        <v>42</v>
      </c>
      <c r="C28" s="18">
        <f t="shared" ref="C28:V28" si="16">C131+C134+C137+C148</f>
        <v>7571</v>
      </c>
      <c r="D28" s="18">
        <f t="shared" si="16"/>
        <v>4470</v>
      </c>
      <c r="E28" s="79">
        <v>83.758389261744966</v>
      </c>
      <c r="F28" s="18">
        <f t="shared" si="16"/>
        <v>81</v>
      </c>
      <c r="G28" s="18">
        <f t="shared" si="16"/>
        <v>29</v>
      </c>
      <c r="H28" s="18">
        <f t="shared" si="16"/>
        <v>4360</v>
      </c>
      <c r="I28" s="18">
        <f t="shared" si="16"/>
        <v>908</v>
      </c>
      <c r="J28" s="18">
        <f t="shared" si="16"/>
        <v>748</v>
      </c>
      <c r="K28" s="18">
        <f t="shared" si="16"/>
        <v>42</v>
      </c>
      <c r="L28" s="18">
        <f t="shared" si="16"/>
        <v>516</v>
      </c>
      <c r="M28" s="18">
        <f t="shared" si="16"/>
        <v>185</v>
      </c>
      <c r="N28" s="18">
        <f t="shared" si="16"/>
        <v>4</v>
      </c>
      <c r="O28" s="18">
        <f t="shared" si="16"/>
        <v>62</v>
      </c>
      <c r="P28" s="18">
        <f t="shared" si="16"/>
        <v>730</v>
      </c>
      <c r="Q28" s="18">
        <f t="shared" si="16"/>
        <v>6</v>
      </c>
      <c r="R28" s="18">
        <f t="shared" si="16"/>
        <v>230</v>
      </c>
      <c r="S28" s="18">
        <f>S131+S134+S137+S148</f>
        <v>1</v>
      </c>
      <c r="T28" s="18">
        <f>T131+T134+T137+T148</f>
        <v>9</v>
      </c>
      <c r="U28" s="18">
        <f>U131+U134+U137+U148</f>
        <v>6</v>
      </c>
      <c r="V28" s="18">
        <f t="shared" si="16"/>
        <v>913</v>
      </c>
    </row>
    <row r="29" spans="1:22" s="17" customFormat="1" ht="12" customHeight="1" x14ac:dyDescent="0.2">
      <c r="A29" s="286" t="s">
        <v>43</v>
      </c>
      <c r="B29" s="286"/>
      <c r="C29" s="18">
        <f t="shared" ref="C29:V29" si="17">C30+C31</f>
        <v>2893</v>
      </c>
      <c r="D29" s="18">
        <f t="shared" si="17"/>
        <v>1878</v>
      </c>
      <c r="E29" s="79">
        <v>85.88924387646432</v>
      </c>
      <c r="F29" s="18">
        <f t="shared" si="17"/>
        <v>31</v>
      </c>
      <c r="G29" s="18">
        <f t="shared" si="17"/>
        <v>4</v>
      </c>
      <c r="H29" s="18">
        <f t="shared" si="17"/>
        <v>1843</v>
      </c>
      <c r="I29" s="18">
        <f t="shared" si="17"/>
        <v>344</v>
      </c>
      <c r="J29" s="18">
        <f t="shared" si="17"/>
        <v>421</v>
      </c>
      <c r="K29" s="18">
        <f t="shared" si="17"/>
        <v>21</v>
      </c>
      <c r="L29" s="18">
        <f t="shared" si="17"/>
        <v>308</v>
      </c>
      <c r="M29" s="18">
        <f t="shared" si="17"/>
        <v>82</v>
      </c>
      <c r="N29" s="18">
        <f t="shared" si="17"/>
        <v>0</v>
      </c>
      <c r="O29" s="18">
        <f t="shared" si="17"/>
        <v>32</v>
      </c>
      <c r="P29" s="18">
        <f t="shared" si="17"/>
        <v>221</v>
      </c>
      <c r="Q29" s="18">
        <f t="shared" si="17"/>
        <v>9</v>
      </c>
      <c r="R29" s="18">
        <f t="shared" si="17"/>
        <v>80</v>
      </c>
      <c r="S29" s="18">
        <f>S30+S31</f>
        <v>3</v>
      </c>
      <c r="T29" s="18">
        <f>T30+T31</f>
        <v>4</v>
      </c>
      <c r="U29" s="18">
        <f>U30+U31</f>
        <v>8</v>
      </c>
      <c r="V29" s="18">
        <f t="shared" si="17"/>
        <v>310</v>
      </c>
    </row>
    <row r="30" spans="1:22" s="17" customFormat="1" ht="12" customHeight="1" x14ac:dyDescent="0.2">
      <c r="A30" s="24"/>
      <c r="B30" s="20" t="s">
        <v>44</v>
      </c>
      <c r="C30" s="18">
        <f t="shared" ref="C30:V30" si="18">+C129</f>
        <v>959</v>
      </c>
      <c r="D30" s="18">
        <f t="shared" si="18"/>
        <v>614</v>
      </c>
      <c r="E30" s="79">
        <v>78.990228013029324</v>
      </c>
      <c r="F30" s="18">
        <f t="shared" si="18"/>
        <v>8</v>
      </c>
      <c r="G30" s="18">
        <f t="shared" si="18"/>
        <v>0</v>
      </c>
      <c r="H30" s="18">
        <f t="shared" si="18"/>
        <v>606</v>
      </c>
      <c r="I30" s="18">
        <f t="shared" si="18"/>
        <v>120</v>
      </c>
      <c r="J30" s="18">
        <f t="shared" si="18"/>
        <v>169</v>
      </c>
      <c r="K30" s="18">
        <f t="shared" si="18"/>
        <v>9</v>
      </c>
      <c r="L30" s="18">
        <f t="shared" si="18"/>
        <v>73</v>
      </c>
      <c r="M30" s="18">
        <f t="shared" si="18"/>
        <v>20</v>
      </c>
      <c r="N30" s="18">
        <f t="shared" si="18"/>
        <v>0</v>
      </c>
      <c r="O30" s="18">
        <f t="shared" si="18"/>
        <v>15</v>
      </c>
      <c r="P30" s="18">
        <f t="shared" si="18"/>
        <v>72</v>
      </c>
      <c r="Q30" s="18">
        <f t="shared" si="18"/>
        <v>1</v>
      </c>
      <c r="R30" s="18">
        <f t="shared" si="18"/>
        <v>18</v>
      </c>
      <c r="S30" s="18">
        <f>+S129</f>
        <v>2</v>
      </c>
      <c r="T30" s="18">
        <f>+T129</f>
        <v>0</v>
      </c>
      <c r="U30" s="18">
        <f>+U129</f>
        <v>3</v>
      </c>
      <c r="V30" s="18">
        <f t="shared" si="18"/>
        <v>104</v>
      </c>
    </row>
    <row r="31" spans="1:22" s="17" customFormat="1" ht="12" customHeight="1" x14ac:dyDescent="0.2">
      <c r="A31" s="21"/>
      <c r="B31" s="20" t="s">
        <v>45</v>
      </c>
      <c r="C31" s="18">
        <f t="shared" ref="C31:V31" si="19">C149</f>
        <v>1934</v>
      </c>
      <c r="D31" s="18">
        <f t="shared" si="19"/>
        <v>1264</v>
      </c>
      <c r="E31" s="79">
        <v>89.240506329113927</v>
      </c>
      <c r="F31" s="18">
        <f t="shared" si="19"/>
        <v>23</v>
      </c>
      <c r="G31" s="18">
        <f t="shared" si="19"/>
        <v>4</v>
      </c>
      <c r="H31" s="18">
        <f t="shared" si="19"/>
        <v>1237</v>
      </c>
      <c r="I31" s="18">
        <f t="shared" si="19"/>
        <v>224</v>
      </c>
      <c r="J31" s="18">
        <f t="shared" si="19"/>
        <v>252</v>
      </c>
      <c r="K31" s="18">
        <f t="shared" si="19"/>
        <v>12</v>
      </c>
      <c r="L31" s="18">
        <f t="shared" si="19"/>
        <v>235</v>
      </c>
      <c r="M31" s="18">
        <f t="shared" si="19"/>
        <v>62</v>
      </c>
      <c r="N31" s="18">
        <f t="shared" si="19"/>
        <v>0</v>
      </c>
      <c r="O31" s="18">
        <f t="shared" si="19"/>
        <v>17</v>
      </c>
      <c r="P31" s="18">
        <f t="shared" si="19"/>
        <v>149</v>
      </c>
      <c r="Q31" s="18">
        <f t="shared" si="19"/>
        <v>8</v>
      </c>
      <c r="R31" s="18">
        <f t="shared" si="19"/>
        <v>62</v>
      </c>
      <c r="S31" s="18">
        <f>S149</f>
        <v>1</v>
      </c>
      <c r="T31" s="18">
        <f>T149</f>
        <v>4</v>
      </c>
      <c r="U31" s="18">
        <f>U149</f>
        <v>5</v>
      </c>
      <c r="V31" s="18">
        <f t="shared" si="19"/>
        <v>206</v>
      </c>
    </row>
    <row r="32" spans="1:22" s="17" customFormat="1" ht="12" customHeight="1" x14ac:dyDescent="0.2">
      <c r="A32" s="286" t="s">
        <v>46</v>
      </c>
      <c r="B32" s="286"/>
      <c r="C32" s="18">
        <f t="shared" ref="C32:V32" si="20">C135+C136+C142+C144+C150</f>
        <v>777</v>
      </c>
      <c r="D32" s="18">
        <f t="shared" si="20"/>
        <v>378</v>
      </c>
      <c r="E32" s="79">
        <v>75.132275132275126</v>
      </c>
      <c r="F32" s="18">
        <f t="shared" si="20"/>
        <v>5</v>
      </c>
      <c r="G32" s="18">
        <f t="shared" si="20"/>
        <v>2</v>
      </c>
      <c r="H32" s="18">
        <f t="shared" si="20"/>
        <v>371</v>
      </c>
      <c r="I32" s="18">
        <f t="shared" si="20"/>
        <v>55</v>
      </c>
      <c r="J32" s="18">
        <f t="shared" si="20"/>
        <v>108</v>
      </c>
      <c r="K32" s="18">
        <f t="shared" si="20"/>
        <v>10</v>
      </c>
      <c r="L32" s="18">
        <f t="shared" si="20"/>
        <v>58</v>
      </c>
      <c r="M32" s="18">
        <f t="shared" si="20"/>
        <v>17</v>
      </c>
      <c r="N32" s="18">
        <f t="shared" si="20"/>
        <v>0</v>
      </c>
      <c r="O32" s="18">
        <f t="shared" si="20"/>
        <v>9</v>
      </c>
      <c r="P32" s="18">
        <f t="shared" si="20"/>
        <v>36</v>
      </c>
      <c r="Q32" s="18">
        <f t="shared" si="20"/>
        <v>1</v>
      </c>
      <c r="R32" s="18">
        <f t="shared" si="20"/>
        <v>12</v>
      </c>
      <c r="S32" s="18">
        <f>S135+S136+S142+S144+S150</f>
        <v>0</v>
      </c>
      <c r="T32" s="18">
        <f>T135+T136+T142+T144+T150</f>
        <v>0</v>
      </c>
      <c r="U32" s="18">
        <f>U135+U136+U142+U144+U150</f>
        <v>0</v>
      </c>
      <c r="V32" s="18">
        <f t="shared" si="20"/>
        <v>65</v>
      </c>
    </row>
    <row r="33" spans="1:22" s="17" customFormat="1" ht="12" customHeight="1" x14ac:dyDescent="0.2">
      <c r="A33" s="286" t="s">
        <v>375</v>
      </c>
      <c r="B33" s="286"/>
      <c r="C33" s="18">
        <f t="shared" ref="C33:V33" si="21">C34+C35+C36</f>
        <v>4494</v>
      </c>
      <c r="D33" s="18">
        <f t="shared" si="21"/>
        <v>2999</v>
      </c>
      <c r="E33" s="79">
        <v>82.627542514171395</v>
      </c>
      <c r="F33" s="18">
        <f t="shared" si="21"/>
        <v>53</v>
      </c>
      <c r="G33" s="18">
        <f t="shared" si="21"/>
        <v>15</v>
      </c>
      <c r="H33" s="18">
        <f t="shared" si="21"/>
        <v>2931</v>
      </c>
      <c r="I33" s="18">
        <f t="shared" si="21"/>
        <v>493</v>
      </c>
      <c r="J33" s="18">
        <f t="shared" si="21"/>
        <v>568</v>
      </c>
      <c r="K33" s="18">
        <f t="shared" si="21"/>
        <v>42</v>
      </c>
      <c r="L33" s="18">
        <f t="shared" si="21"/>
        <v>287</v>
      </c>
      <c r="M33" s="18">
        <f t="shared" si="21"/>
        <v>97</v>
      </c>
      <c r="N33" s="18">
        <f t="shared" si="21"/>
        <v>1</v>
      </c>
      <c r="O33" s="18">
        <f t="shared" si="21"/>
        <v>120</v>
      </c>
      <c r="P33" s="18">
        <f t="shared" si="21"/>
        <v>602</v>
      </c>
      <c r="Q33" s="18">
        <f t="shared" si="21"/>
        <v>6</v>
      </c>
      <c r="R33" s="18">
        <f t="shared" si="21"/>
        <v>113</v>
      </c>
      <c r="S33" s="18">
        <f>S34+S35+S36</f>
        <v>2</v>
      </c>
      <c r="T33" s="18">
        <f>T34+T35+T36</f>
        <v>5</v>
      </c>
      <c r="U33" s="18">
        <f>U34+U35+U36</f>
        <v>7</v>
      </c>
      <c r="V33" s="18">
        <f t="shared" si="21"/>
        <v>588</v>
      </c>
    </row>
    <row r="34" spans="1:22" s="17" customFormat="1" ht="12" customHeight="1" x14ac:dyDescent="0.2">
      <c r="A34" s="24"/>
      <c r="B34" s="20" t="s">
        <v>48</v>
      </c>
      <c r="C34" s="18">
        <f t="shared" ref="C34:V34" si="22">C159</f>
        <v>466</v>
      </c>
      <c r="D34" s="18">
        <f t="shared" si="22"/>
        <v>327</v>
      </c>
      <c r="E34" s="79">
        <v>88.379204892966357</v>
      </c>
      <c r="F34" s="18">
        <f t="shared" si="22"/>
        <v>1</v>
      </c>
      <c r="G34" s="18">
        <f t="shared" si="22"/>
        <v>3</v>
      </c>
      <c r="H34" s="18">
        <f t="shared" si="22"/>
        <v>323</v>
      </c>
      <c r="I34" s="18">
        <f t="shared" si="22"/>
        <v>57</v>
      </c>
      <c r="J34" s="18">
        <f t="shared" si="22"/>
        <v>56</v>
      </c>
      <c r="K34" s="18">
        <f t="shared" si="22"/>
        <v>0</v>
      </c>
      <c r="L34" s="18">
        <f t="shared" si="22"/>
        <v>20</v>
      </c>
      <c r="M34" s="18">
        <f t="shared" si="22"/>
        <v>3</v>
      </c>
      <c r="N34" s="18">
        <f t="shared" si="22"/>
        <v>0</v>
      </c>
      <c r="O34" s="18">
        <f t="shared" si="22"/>
        <v>28</v>
      </c>
      <c r="P34" s="18">
        <f t="shared" si="22"/>
        <v>95</v>
      </c>
      <c r="Q34" s="18">
        <f t="shared" si="22"/>
        <v>0</v>
      </c>
      <c r="R34" s="18">
        <f t="shared" si="22"/>
        <v>7</v>
      </c>
      <c r="S34" s="18">
        <f>S159</f>
        <v>0</v>
      </c>
      <c r="T34" s="18">
        <f>T159</f>
        <v>1</v>
      </c>
      <c r="U34" s="18">
        <f>U159</f>
        <v>0</v>
      </c>
      <c r="V34" s="18">
        <f t="shared" si="22"/>
        <v>56</v>
      </c>
    </row>
    <row r="35" spans="1:22" s="17" customFormat="1" ht="12" customHeight="1" x14ac:dyDescent="0.2">
      <c r="A35" s="19"/>
      <c r="B35" s="20" t="s">
        <v>49</v>
      </c>
      <c r="C35" s="18">
        <f t="shared" ref="C35:V35" si="23">C155+C156+C157+C160</f>
        <v>199</v>
      </c>
      <c r="D35" s="18">
        <f t="shared" si="23"/>
        <v>111</v>
      </c>
      <c r="E35" s="79">
        <v>75.675675675675677</v>
      </c>
      <c r="F35" s="18">
        <f t="shared" si="23"/>
        <v>2</v>
      </c>
      <c r="G35" s="18">
        <f t="shared" si="23"/>
        <v>0</v>
      </c>
      <c r="H35" s="18">
        <f t="shared" si="23"/>
        <v>109</v>
      </c>
      <c r="I35" s="18">
        <f t="shared" si="23"/>
        <v>13</v>
      </c>
      <c r="J35" s="18">
        <f t="shared" si="23"/>
        <v>31</v>
      </c>
      <c r="K35" s="18">
        <f t="shared" si="23"/>
        <v>1</v>
      </c>
      <c r="L35" s="18">
        <f t="shared" si="23"/>
        <v>15</v>
      </c>
      <c r="M35" s="18">
        <f t="shared" si="23"/>
        <v>4</v>
      </c>
      <c r="N35" s="18">
        <f t="shared" si="23"/>
        <v>0</v>
      </c>
      <c r="O35" s="18">
        <f t="shared" si="23"/>
        <v>7</v>
      </c>
      <c r="P35" s="18">
        <f t="shared" si="23"/>
        <v>8</v>
      </c>
      <c r="Q35" s="18">
        <f t="shared" si="23"/>
        <v>0</v>
      </c>
      <c r="R35" s="18">
        <f t="shared" si="23"/>
        <v>3</v>
      </c>
      <c r="S35" s="18">
        <f>S155+S156+S157+S160</f>
        <v>0</v>
      </c>
      <c r="T35" s="18">
        <f>T155+T156+T157+T160</f>
        <v>0</v>
      </c>
      <c r="U35" s="18">
        <f>U155+U156+U157+U160</f>
        <v>1</v>
      </c>
      <c r="V35" s="18">
        <f t="shared" si="23"/>
        <v>26</v>
      </c>
    </row>
    <row r="36" spans="1:22" s="17" customFormat="1" ht="12" customHeight="1" x14ac:dyDescent="0.2">
      <c r="A36" s="19"/>
      <c r="B36" s="25" t="s">
        <v>376</v>
      </c>
      <c r="C36" s="23">
        <f t="shared" ref="C36:V36" si="24">C154+C158+C161</f>
        <v>3829</v>
      </c>
      <c r="D36" s="23">
        <f t="shared" si="24"/>
        <v>2561</v>
      </c>
      <c r="E36" s="79">
        <v>82.194455290901985</v>
      </c>
      <c r="F36" s="23">
        <f t="shared" si="24"/>
        <v>50</v>
      </c>
      <c r="G36" s="23">
        <f t="shared" si="24"/>
        <v>12</v>
      </c>
      <c r="H36" s="23">
        <f t="shared" si="24"/>
        <v>2499</v>
      </c>
      <c r="I36" s="23">
        <f t="shared" si="24"/>
        <v>423</v>
      </c>
      <c r="J36" s="23">
        <f t="shared" si="24"/>
        <v>481</v>
      </c>
      <c r="K36" s="23">
        <f t="shared" si="24"/>
        <v>41</v>
      </c>
      <c r="L36" s="23">
        <f t="shared" si="24"/>
        <v>252</v>
      </c>
      <c r="M36" s="23">
        <f t="shared" si="24"/>
        <v>90</v>
      </c>
      <c r="N36" s="23">
        <f t="shared" si="24"/>
        <v>1</v>
      </c>
      <c r="O36" s="23">
        <f t="shared" si="24"/>
        <v>85</v>
      </c>
      <c r="P36" s="23">
        <f t="shared" si="24"/>
        <v>499</v>
      </c>
      <c r="Q36" s="23">
        <f t="shared" si="24"/>
        <v>6</v>
      </c>
      <c r="R36" s="23">
        <f t="shared" si="24"/>
        <v>103</v>
      </c>
      <c r="S36" s="23">
        <f>S154+S158+S161</f>
        <v>2</v>
      </c>
      <c r="T36" s="23">
        <f>T154+T158+T161</f>
        <v>4</v>
      </c>
      <c r="U36" s="23">
        <f>U154+U158+U161</f>
        <v>6</v>
      </c>
      <c r="V36" s="23">
        <f t="shared" si="24"/>
        <v>506</v>
      </c>
    </row>
    <row r="37" spans="1:22" s="17" customFormat="1" ht="12" customHeight="1" x14ac:dyDescent="0.2">
      <c r="A37" s="21"/>
      <c r="B37" s="21"/>
      <c r="C37" s="21"/>
      <c r="D37" s="21"/>
      <c r="E37" s="8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s="15" customFormat="1" ht="12" customHeight="1" x14ac:dyDescent="0.2">
      <c r="A38" s="285" t="s">
        <v>51</v>
      </c>
      <c r="B38" s="285"/>
      <c r="C38" s="16">
        <f t="shared" ref="C38:V38" si="25">C39+C40</f>
        <v>29718</v>
      </c>
      <c r="D38" s="16">
        <f t="shared" si="25"/>
        <v>19691</v>
      </c>
      <c r="E38" s="77">
        <v>82.616423746889438</v>
      </c>
      <c r="F38" s="16">
        <f t="shared" si="25"/>
        <v>361</v>
      </c>
      <c r="G38" s="16">
        <f t="shared" si="25"/>
        <v>128</v>
      </c>
      <c r="H38" s="16">
        <f t="shared" si="25"/>
        <v>19202</v>
      </c>
      <c r="I38" s="16">
        <f t="shared" si="25"/>
        <v>2928</v>
      </c>
      <c r="J38" s="16">
        <f t="shared" si="25"/>
        <v>5247</v>
      </c>
      <c r="K38" s="16">
        <f t="shared" si="25"/>
        <v>298</v>
      </c>
      <c r="L38" s="16">
        <f t="shared" si="25"/>
        <v>2579</v>
      </c>
      <c r="M38" s="16">
        <f t="shared" si="25"/>
        <v>845</v>
      </c>
      <c r="N38" s="16">
        <f t="shared" si="25"/>
        <v>7</v>
      </c>
      <c r="O38" s="16">
        <f t="shared" si="25"/>
        <v>192</v>
      </c>
      <c r="P38" s="16">
        <f t="shared" si="25"/>
        <v>2645</v>
      </c>
      <c r="Q38" s="16">
        <f t="shared" si="25"/>
        <v>49</v>
      </c>
      <c r="R38" s="16">
        <f t="shared" si="25"/>
        <v>559</v>
      </c>
      <c r="S38" s="16">
        <f>S39+S40</f>
        <v>12</v>
      </c>
      <c r="T38" s="16">
        <f>T39+T40</f>
        <v>46</v>
      </c>
      <c r="U38" s="16">
        <f>U39+U40</f>
        <v>62</v>
      </c>
      <c r="V38" s="16">
        <f t="shared" si="25"/>
        <v>3733</v>
      </c>
    </row>
    <row r="39" spans="1:22" s="17" customFormat="1" ht="12" customHeight="1" x14ac:dyDescent="0.2">
      <c r="A39" s="286" t="s">
        <v>52</v>
      </c>
      <c r="B39" s="286"/>
      <c r="C39" s="18">
        <f t="shared" ref="C39:V39" si="26">C164+C165+C167+C168+C170+C173+C175+C176+C179+C180</f>
        <v>26435</v>
      </c>
      <c r="D39" s="18">
        <f t="shared" si="26"/>
        <v>17549</v>
      </c>
      <c r="E39" s="79">
        <v>84.135848196478435</v>
      </c>
      <c r="F39" s="18">
        <f t="shared" si="26"/>
        <v>329</v>
      </c>
      <c r="G39" s="18">
        <f t="shared" si="26"/>
        <v>105</v>
      </c>
      <c r="H39" s="18">
        <f t="shared" si="26"/>
        <v>17115</v>
      </c>
      <c r="I39" s="18">
        <f t="shared" si="26"/>
        <v>2558</v>
      </c>
      <c r="J39" s="18">
        <f t="shared" si="26"/>
        <v>4567</v>
      </c>
      <c r="K39" s="18">
        <f t="shared" si="26"/>
        <v>278</v>
      </c>
      <c r="L39" s="18">
        <f t="shared" si="26"/>
        <v>2430</v>
      </c>
      <c r="M39" s="18">
        <f t="shared" si="26"/>
        <v>783</v>
      </c>
      <c r="N39" s="18">
        <f t="shared" si="26"/>
        <v>7</v>
      </c>
      <c r="O39" s="18">
        <f t="shared" si="26"/>
        <v>170</v>
      </c>
      <c r="P39" s="18">
        <f t="shared" si="26"/>
        <v>2316</v>
      </c>
      <c r="Q39" s="18">
        <f t="shared" si="26"/>
        <v>47</v>
      </c>
      <c r="R39" s="18">
        <f t="shared" si="26"/>
        <v>504</v>
      </c>
      <c r="S39" s="18">
        <f>S164+S165+S167+S168+S170+S173+S175+S176+S179+S180</f>
        <v>9</v>
      </c>
      <c r="T39" s="18">
        <f>T164+T165+T167+T168+T170+T173+T175+T176+T179+T180</f>
        <v>43</v>
      </c>
      <c r="U39" s="18">
        <f>U164+U165+U167+U168+U170+U173+U175+U176+U179+U180</f>
        <v>61</v>
      </c>
      <c r="V39" s="18">
        <f t="shared" si="26"/>
        <v>3342</v>
      </c>
    </row>
    <row r="40" spans="1:22" s="17" customFormat="1" ht="12" customHeight="1" x14ac:dyDescent="0.2">
      <c r="A40" s="287" t="s">
        <v>53</v>
      </c>
      <c r="B40" s="287"/>
      <c r="C40" s="23">
        <f t="shared" ref="C40:V40" si="27">+C166+C171+C178</f>
        <v>3283</v>
      </c>
      <c r="D40" s="23">
        <f t="shared" si="27"/>
        <v>2142</v>
      </c>
      <c r="E40" s="79">
        <v>70.168067226890756</v>
      </c>
      <c r="F40" s="23">
        <f t="shared" si="27"/>
        <v>32</v>
      </c>
      <c r="G40" s="23">
        <f t="shared" si="27"/>
        <v>23</v>
      </c>
      <c r="H40" s="23">
        <f t="shared" si="27"/>
        <v>2087</v>
      </c>
      <c r="I40" s="23">
        <f t="shared" si="27"/>
        <v>370</v>
      </c>
      <c r="J40" s="23">
        <f t="shared" si="27"/>
        <v>680</v>
      </c>
      <c r="K40" s="23">
        <f t="shared" si="27"/>
        <v>20</v>
      </c>
      <c r="L40" s="23">
        <f t="shared" si="27"/>
        <v>149</v>
      </c>
      <c r="M40" s="23">
        <f t="shared" si="27"/>
        <v>62</v>
      </c>
      <c r="N40" s="23">
        <f t="shared" si="27"/>
        <v>0</v>
      </c>
      <c r="O40" s="23">
        <f t="shared" si="27"/>
        <v>22</v>
      </c>
      <c r="P40" s="23">
        <f t="shared" si="27"/>
        <v>329</v>
      </c>
      <c r="Q40" s="23">
        <f t="shared" si="27"/>
        <v>2</v>
      </c>
      <c r="R40" s="23">
        <f t="shared" si="27"/>
        <v>55</v>
      </c>
      <c r="S40" s="23">
        <f>+S166+S171+S178</f>
        <v>3</v>
      </c>
      <c r="T40" s="23">
        <f>+T166+T171+T178</f>
        <v>3</v>
      </c>
      <c r="U40" s="23">
        <f>+U166+U171+U178</f>
        <v>1</v>
      </c>
      <c r="V40" s="23">
        <f t="shared" si="27"/>
        <v>391</v>
      </c>
    </row>
    <row r="41" spans="1:22" s="17" customFormat="1" ht="12" customHeight="1" x14ac:dyDescent="0.2">
      <c r="A41" s="21"/>
      <c r="B41" s="21"/>
      <c r="C41" s="21"/>
      <c r="D41" s="21"/>
      <c r="E41" s="8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s="15" customFormat="1" ht="12" customHeight="1" x14ac:dyDescent="0.2">
      <c r="A42" s="285" t="s">
        <v>54</v>
      </c>
      <c r="B42" s="285"/>
      <c r="C42" s="16">
        <f t="shared" ref="C42:V42" si="28">C43+C44+C47</f>
        <v>86481</v>
      </c>
      <c r="D42" s="16">
        <f t="shared" si="28"/>
        <v>52755</v>
      </c>
      <c r="E42" s="77">
        <v>81.359112880295697</v>
      </c>
      <c r="F42" s="16">
        <f t="shared" si="28"/>
        <v>1070</v>
      </c>
      <c r="G42" s="16">
        <f t="shared" si="28"/>
        <v>406</v>
      </c>
      <c r="H42" s="16">
        <f t="shared" si="28"/>
        <v>51279</v>
      </c>
      <c r="I42" s="16">
        <f t="shared" si="28"/>
        <v>12292</v>
      </c>
      <c r="J42" s="16">
        <f t="shared" si="28"/>
        <v>11089</v>
      </c>
      <c r="K42" s="16">
        <f t="shared" si="28"/>
        <v>471</v>
      </c>
      <c r="L42" s="16">
        <f t="shared" si="28"/>
        <v>6051</v>
      </c>
      <c r="M42" s="16">
        <f t="shared" si="28"/>
        <v>2538</v>
      </c>
      <c r="N42" s="16">
        <f t="shared" si="28"/>
        <v>43</v>
      </c>
      <c r="O42" s="16">
        <f t="shared" si="28"/>
        <v>382</v>
      </c>
      <c r="P42" s="16">
        <f t="shared" si="28"/>
        <v>7038</v>
      </c>
      <c r="Q42" s="16">
        <f t="shared" si="28"/>
        <v>237</v>
      </c>
      <c r="R42" s="16">
        <f t="shared" si="28"/>
        <v>2630</v>
      </c>
      <c r="S42" s="16">
        <f>S43+S44+S47</f>
        <v>38</v>
      </c>
      <c r="T42" s="16">
        <f>T43+T44+T47</f>
        <v>106</v>
      </c>
      <c r="U42" s="16">
        <f>U43+U44+U47</f>
        <v>113</v>
      </c>
      <c r="V42" s="16">
        <f t="shared" si="28"/>
        <v>8251</v>
      </c>
    </row>
    <row r="43" spans="1:22" s="17" customFormat="1" ht="12" customHeight="1" x14ac:dyDescent="0.2">
      <c r="A43" s="286" t="s">
        <v>55</v>
      </c>
      <c r="B43" s="286"/>
      <c r="C43" s="18">
        <f t="shared" ref="C43:V43" si="29">C82+C83+C86+C87+C89+C91+C93+C94+C98+C100+C105+C106+C110+C113+C116+C118+C121+C122</f>
        <v>54969</v>
      </c>
      <c r="D43" s="18">
        <f t="shared" si="29"/>
        <v>33053</v>
      </c>
      <c r="E43" s="79">
        <v>80.64623483496203</v>
      </c>
      <c r="F43" s="18">
        <f t="shared" si="29"/>
        <v>659</v>
      </c>
      <c r="G43" s="18">
        <f t="shared" si="29"/>
        <v>262</v>
      </c>
      <c r="H43" s="18">
        <f t="shared" si="29"/>
        <v>32132</v>
      </c>
      <c r="I43" s="18">
        <f t="shared" si="29"/>
        <v>7415</v>
      </c>
      <c r="J43" s="18">
        <f t="shared" si="29"/>
        <v>7362</v>
      </c>
      <c r="K43" s="18">
        <f t="shared" si="29"/>
        <v>293</v>
      </c>
      <c r="L43" s="18">
        <f t="shared" si="29"/>
        <v>3771</v>
      </c>
      <c r="M43" s="18">
        <f t="shared" si="29"/>
        <v>1597</v>
      </c>
      <c r="N43" s="18">
        <f t="shared" si="29"/>
        <v>20</v>
      </c>
      <c r="O43" s="18">
        <f t="shared" si="29"/>
        <v>211</v>
      </c>
      <c r="P43" s="18">
        <f t="shared" si="29"/>
        <v>4290</v>
      </c>
      <c r="Q43" s="18">
        <f t="shared" si="29"/>
        <v>160</v>
      </c>
      <c r="R43" s="18">
        <f t="shared" si="29"/>
        <v>1689</v>
      </c>
      <c r="S43" s="18">
        <f>S82+S83+S86+S87+S89+S91+S93+S94+S98+S100+S105+S106+S110+S113+S116+S118+S121+S122</f>
        <v>17</v>
      </c>
      <c r="T43" s="18">
        <f>T82+T83+T86+T87+T89+T91+T93+T94+T98+T100+T105+T106+T110+T113+T116+T118+T121+T122</f>
        <v>73</v>
      </c>
      <c r="U43" s="18">
        <f>U82+U83+U86+U87+U89+U91+U93+U94+U98+U100+U105+U106+U110+U113+U116+U118+U121+U122</f>
        <v>82</v>
      </c>
      <c r="V43" s="18">
        <f t="shared" si="29"/>
        <v>5152</v>
      </c>
    </row>
    <row r="44" spans="1:22" s="17" customFormat="1" ht="12" customHeight="1" x14ac:dyDescent="0.2">
      <c r="A44" s="288" t="s">
        <v>56</v>
      </c>
      <c r="B44" s="288"/>
      <c r="C44" s="18">
        <f t="shared" ref="C44:V44" si="30">C45+C46</f>
        <v>15744</v>
      </c>
      <c r="D44" s="18">
        <f t="shared" si="30"/>
        <v>10314</v>
      </c>
      <c r="E44" s="79">
        <v>84.108978088035684</v>
      </c>
      <c r="F44" s="18">
        <f t="shared" si="30"/>
        <v>214</v>
      </c>
      <c r="G44" s="18">
        <f t="shared" si="30"/>
        <v>76</v>
      </c>
      <c r="H44" s="18">
        <f t="shared" si="30"/>
        <v>10024</v>
      </c>
      <c r="I44" s="18">
        <f t="shared" si="30"/>
        <v>2632</v>
      </c>
      <c r="J44" s="18">
        <f t="shared" si="30"/>
        <v>2013</v>
      </c>
      <c r="K44" s="18">
        <f t="shared" si="30"/>
        <v>114</v>
      </c>
      <c r="L44" s="18">
        <f t="shared" si="30"/>
        <v>1194</v>
      </c>
      <c r="M44" s="18">
        <f t="shared" si="30"/>
        <v>476</v>
      </c>
      <c r="N44" s="18">
        <f t="shared" si="30"/>
        <v>14</v>
      </c>
      <c r="O44" s="18">
        <f t="shared" si="30"/>
        <v>103</v>
      </c>
      <c r="P44" s="18">
        <f t="shared" si="30"/>
        <v>1391</v>
      </c>
      <c r="Q44" s="18">
        <f t="shared" si="30"/>
        <v>24</v>
      </c>
      <c r="R44" s="18">
        <f t="shared" si="30"/>
        <v>413</v>
      </c>
      <c r="S44" s="18">
        <f>S45+S46</f>
        <v>1</v>
      </c>
      <c r="T44" s="18">
        <f>T45+T46</f>
        <v>8</v>
      </c>
      <c r="U44" s="18">
        <f>U45+U46</f>
        <v>20</v>
      </c>
      <c r="V44" s="18">
        <f t="shared" si="30"/>
        <v>1621</v>
      </c>
    </row>
    <row r="45" spans="1:22" s="17" customFormat="1" ht="12" customHeight="1" x14ac:dyDescent="0.2">
      <c r="A45" s="25"/>
      <c r="B45" s="20" t="s">
        <v>57</v>
      </c>
      <c r="C45" s="18">
        <f t="shared" ref="C45:V45" si="31">C76+C103+C92+C172+C96+C101+C119</f>
        <v>8678</v>
      </c>
      <c r="D45" s="18">
        <f t="shared" si="31"/>
        <v>5798</v>
      </c>
      <c r="E45" s="79">
        <v>81.683339082442217</v>
      </c>
      <c r="F45" s="18">
        <f t="shared" si="31"/>
        <v>111</v>
      </c>
      <c r="G45" s="18">
        <f t="shared" si="31"/>
        <v>48</v>
      </c>
      <c r="H45" s="18">
        <f t="shared" si="31"/>
        <v>5639</v>
      </c>
      <c r="I45" s="18">
        <f t="shared" si="31"/>
        <v>1541</v>
      </c>
      <c r="J45" s="18">
        <f t="shared" si="31"/>
        <v>1188</v>
      </c>
      <c r="K45" s="18">
        <f t="shared" si="31"/>
        <v>38</v>
      </c>
      <c r="L45" s="18">
        <f t="shared" si="31"/>
        <v>506</v>
      </c>
      <c r="M45" s="18">
        <f t="shared" si="31"/>
        <v>205</v>
      </c>
      <c r="N45" s="18">
        <f t="shared" si="31"/>
        <v>11</v>
      </c>
      <c r="O45" s="18">
        <f t="shared" si="31"/>
        <v>58</v>
      </c>
      <c r="P45" s="18">
        <f t="shared" si="31"/>
        <v>870</v>
      </c>
      <c r="Q45" s="18">
        <f t="shared" si="31"/>
        <v>13</v>
      </c>
      <c r="R45" s="18">
        <f t="shared" si="31"/>
        <v>240</v>
      </c>
      <c r="S45" s="18">
        <f>S76+S103+S92+S172+S96+S101+S119</f>
        <v>0</v>
      </c>
      <c r="T45" s="18">
        <f>T76+T103+T92+T172+T96+T101+T119</f>
        <v>4</v>
      </c>
      <c r="U45" s="18">
        <f>U76+U103+U92+U172+U96+U101+U119</f>
        <v>5</v>
      </c>
      <c r="V45" s="18">
        <f t="shared" si="31"/>
        <v>960</v>
      </c>
    </row>
    <row r="46" spans="1:22" s="17" customFormat="1" ht="12" customHeight="1" x14ac:dyDescent="0.2">
      <c r="A46" s="25"/>
      <c r="B46" s="20" t="s">
        <v>58</v>
      </c>
      <c r="C46" s="18">
        <f t="shared" ref="C46:V46" si="32">C84+C109+C111</f>
        <v>7066</v>
      </c>
      <c r="D46" s="18">
        <f t="shared" si="32"/>
        <v>4516</v>
      </c>
      <c r="E46" s="79">
        <v>87.22320637732507</v>
      </c>
      <c r="F46" s="18">
        <f t="shared" si="32"/>
        <v>103</v>
      </c>
      <c r="G46" s="18">
        <f t="shared" si="32"/>
        <v>28</v>
      </c>
      <c r="H46" s="18">
        <f t="shared" si="32"/>
        <v>4385</v>
      </c>
      <c r="I46" s="18">
        <f t="shared" si="32"/>
        <v>1091</v>
      </c>
      <c r="J46" s="18">
        <f t="shared" si="32"/>
        <v>825</v>
      </c>
      <c r="K46" s="18">
        <f t="shared" si="32"/>
        <v>76</v>
      </c>
      <c r="L46" s="18">
        <f t="shared" si="32"/>
        <v>688</v>
      </c>
      <c r="M46" s="18">
        <f t="shared" si="32"/>
        <v>271</v>
      </c>
      <c r="N46" s="18">
        <f t="shared" si="32"/>
        <v>3</v>
      </c>
      <c r="O46" s="18">
        <f t="shared" si="32"/>
        <v>45</v>
      </c>
      <c r="P46" s="18">
        <f t="shared" si="32"/>
        <v>521</v>
      </c>
      <c r="Q46" s="18">
        <f t="shared" si="32"/>
        <v>11</v>
      </c>
      <c r="R46" s="18">
        <f t="shared" si="32"/>
        <v>173</v>
      </c>
      <c r="S46" s="18">
        <f>S84+S109+S111</f>
        <v>1</v>
      </c>
      <c r="T46" s="18">
        <f>T84+T109+T111</f>
        <v>4</v>
      </c>
      <c r="U46" s="18">
        <f>U84+U109+U111</f>
        <v>15</v>
      </c>
      <c r="V46" s="18">
        <f t="shared" si="32"/>
        <v>661</v>
      </c>
    </row>
    <row r="47" spans="1:22" s="17" customFormat="1" ht="12" customHeight="1" x14ac:dyDescent="0.2">
      <c r="A47" s="286" t="s">
        <v>60</v>
      </c>
      <c r="B47" s="286"/>
      <c r="C47" s="18">
        <f t="shared" ref="C47:V47" si="33">C48+C49+C50</f>
        <v>15768</v>
      </c>
      <c r="D47" s="18">
        <f t="shared" si="33"/>
        <v>9388</v>
      </c>
      <c r="E47" s="79">
        <v>80.847890924584576</v>
      </c>
      <c r="F47" s="18">
        <f t="shared" si="33"/>
        <v>197</v>
      </c>
      <c r="G47" s="18">
        <f t="shared" si="33"/>
        <v>68</v>
      </c>
      <c r="H47" s="18">
        <f t="shared" si="33"/>
        <v>9123</v>
      </c>
      <c r="I47" s="18">
        <f t="shared" si="33"/>
        <v>2245</v>
      </c>
      <c r="J47" s="18">
        <f t="shared" si="33"/>
        <v>1714</v>
      </c>
      <c r="K47" s="18">
        <f t="shared" si="33"/>
        <v>64</v>
      </c>
      <c r="L47" s="18">
        <f t="shared" si="33"/>
        <v>1086</v>
      </c>
      <c r="M47" s="18">
        <f t="shared" si="33"/>
        <v>465</v>
      </c>
      <c r="N47" s="18">
        <f t="shared" si="33"/>
        <v>9</v>
      </c>
      <c r="O47" s="18">
        <f t="shared" si="33"/>
        <v>68</v>
      </c>
      <c r="P47" s="18">
        <f t="shared" si="33"/>
        <v>1357</v>
      </c>
      <c r="Q47" s="18">
        <f t="shared" si="33"/>
        <v>53</v>
      </c>
      <c r="R47" s="18">
        <f t="shared" si="33"/>
        <v>528</v>
      </c>
      <c r="S47" s="18">
        <f>S48+S49+S50</f>
        <v>20</v>
      </c>
      <c r="T47" s="18">
        <f>T48+T49+T50</f>
        <v>25</v>
      </c>
      <c r="U47" s="18">
        <f>U48+U49+U50</f>
        <v>11</v>
      </c>
      <c r="V47" s="18">
        <f t="shared" si="33"/>
        <v>1478</v>
      </c>
    </row>
    <row r="48" spans="1:22" s="17" customFormat="1" ht="12" customHeight="1" x14ac:dyDescent="0.2">
      <c r="A48" s="25"/>
      <c r="B48" s="20" t="s">
        <v>61</v>
      </c>
      <c r="C48" s="18">
        <f t="shared" ref="C48:V48" si="34">+C72+C73+C81+C102</f>
        <v>2027</v>
      </c>
      <c r="D48" s="18">
        <f t="shared" si="34"/>
        <v>1327</v>
      </c>
      <c r="E48" s="79">
        <v>73.85079125847777</v>
      </c>
      <c r="F48" s="18">
        <f t="shared" si="34"/>
        <v>34</v>
      </c>
      <c r="G48" s="18">
        <f t="shared" si="34"/>
        <v>2</v>
      </c>
      <c r="H48" s="18">
        <f t="shared" si="34"/>
        <v>1291</v>
      </c>
      <c r="I48" s="18">
        <f t="shared" si="34"/>
        <v>280</v>
      </c>
      <c r="J48" s="18">
        <f t="shared" si="34"/>
        <v>257</v>
      </c>
      <c r="K48" s="18">
        <f t="shared" si="34"/>
        <v>6</v>
      </c>
      <c r="L48" s="18">
        <f t="shared" si="34"/>
        <v>202</v>
      </c>
      <c r="M48" s="18">
        <f t="shared" si="34"/>
        <v>80</v>
      </c>
      <c r="N48" s="18">
        <f t="shared" si="34"/>
        <v>0</v>
      </c>
      <c r="O48" s="18">
        <f t="shared" si="34"/>
        <v>11</v>
      </c>
      <c r="P48" s="18">
        <f t="shared" si="34"/>
        <v>163</v>
      </c>
      <c r="Q48" s="18">
        <f t="shared" si="34"/>
        <v>8</v>
      </c>
      <c r="R48" s="18">
        <f t="shared" si="34"/>
        <v>64</v>
      </c>
      <c r="S48" s="18">
        <f>+S72+S73+S81+S102</f>
        <v>8</v>
      </c>
      <c r="T48" s="18">
        <f>+T72+T73+T81+T102</f>
        <v>2</v>
      </c>
      <c r="U48" s="18">
        <f>+U72+U73+U81+U102</f>
        <v>2</v>
      </c>
      <c r="V48" s="18">
        <f t="shared" si="34"/>
        <v>208</v>
      </c>
    </row>
    <row r="49" spans="1:22" s="17" customFormat="1" ht="12" customHeight="1" x14ac:dyDescent="0.2">
      <c r="A49" s="25"/>
      <c r="B49" s="20" t="s">
        <v>62</v>
      </c>
      <c r="C49" s="18">
        <f t="shared" ref="C49:V49" si="35">C75+C77+C88+C90+C104+C108+C114+C117</f>
        <v>4691</v>
      </c>
      <c r="D49" s="18">
        <f t="shared" si="35"/>
        <v>2756</v>
      </c>
      <c r="E49" s="79">
        <v>83.272859216255441</v>
      </c>
      <c r="F49" s="18">
        <f t="shared" si="35"/>
        <v>48</v>
      </c>
      <c r="G49" s="18">
        <f t="shared" si="35"/>
        <v>30</v>
      </c>
      <c r="H49" s="18">
        <f t="shared" si="35"/>
        <v>2678</v>
      </c>
      <c r="I49" s="18">
        <f t="shared" si="35"/>
        <v>680</v>
      </c>
      <c r="J49" s="18">
        <f t="shared" si="35"/>
        <v>428</v>
      </c>
      <c r="K49" s="18">
        <f t="shared" si="35"/>
        <v>33</v>
      </c>
      <c r="L49" s="18">
        <f t="shared" si="35"/>
        <v>327</v>
      </c>
      <c r="M49" s="18">
        <f t="shared" si="35"/>
        <v>164</v>
      </c>
      <c r="N49" s="18">
        <f t="shared" si="35"/>
        <v>2</v>
      </c>
      <c r="O49" s="18">
        <f t="shared" si="35"/>
        <v>22</v>
      </c>
      <c r="P49" s="18">
        <f t="shared" si="35"/>
        <v>393</v>
      </c>
      <c r="Q49" s="18">
        <f t="shared" si="35"/>
        <v>17</v>
      </c>
      <c r="R49" s="18">
        <f t="shared" si="35"/>
        <v>168</v>
      </c>
      <c r="S49" s="18">
        <f>S75+S77+S88+S90+S104+S108+S114+S117</f>
        <v>4</v>
      </c>
      <c r="T49" s="18">
        <f>T75+T77+T88+T90+T104+T108+T114+T117</f>
        <v>11</v>
      </c>
      <c r="U49" s="18">
        <f>U75+U77+U88+U90+U104+U108+U114+U117</f>
        <v>5</v>
      </c>
      <c r="V49" s="18">
        <f t="shared" si="35"/>
        <v>424</v>
      </c>
    </row>
    <row r="50" spans="1:22" s="17" customFormat="1" ht="12" customHeight="1" x14ac:dyDescent="0.2">
      <c r="A50" s="25"/>
      <c r="B50" s="25" t="s">
        <v>63</v>
      </c>
      <c r="C50" s="23">
        <f t="shared" ref="C50:V50" si="36">C71+C78+C85+C95+C107+C112+C120</f>
        <v>9050</v>
      </c>
      <c r="D50" s="23">
        <f t="shared" si="36"/>
        <v>5305</v>
      </c>
      <c r="E50" s="79">
        <v>81.338360037700284</v>
      </c>
      <c r="F50" s="23">
        <f t="shared" si="36"/>
        <v>115</v>
      </c>
      <c r="G50" s="23">
        <f t="shared" si="36"/>
        <v>36</v>
      </c>
      <c r="H50" s="23">
        <f t="shared" si="36"/>
        <v>5154</v>
      </c>
      <c r="I50" s="23">
        <f t="shared" si="36"/>
        <v>1285</v>
      </c>
      <c r="J50" s="23">
        <f t="shared" si="36"/>
        <v>1029</v>
      </c>
      <c r="K50" s="23">
        <f t="shared" si="36"/>
        <v>25</v>
      </c>
      <c r="L50" s="23">
        <f t="shared" si="36"/>
        <v>557</v>
      </c>
      <c r="M50" s="23">
        <f t="shared" si="36"/>
        <v>221</v>
      </c>
      <c r="N50" s="23">
        <f t="shared" si="36"/>
        <v>7</v>
      </c>
      <c r="O50" s="23">
        <f t="shared" si="36"/>
        <v>35</v>
      </c>
      <c r="P50" s="23">
        <f t="shared" si="36"/>
        <v>801</v>
      </c>
      <c r="Q50" s="23">
        <f t="shared" si="36"/>
        <v>28</v>
      </c>
      <c r="R50" s="23">
        <f t="shared" si="36"/>
        <v>296</v>
      </c>
      <c r="S50" s="23">
        <f>S71+S78+S85+S95+S107+S112+S120</f>
        <v>8</v>
      </c>
      <c r="T50" s="23">
        <f>T71+T78+T85+T95+T107+T112+T120</f>
        <v>12</v>
      </c>
      <c r="U50" s="23">
        <f>U71+U78+U85+U95+U107+U112+U120</f>
        <v>4</v>
      </c>
      <c r="V50" s="23">
        <f t="shared" si="36"/>
        <v>846</v>
      </c>
    </row>
    <row r="51" spans="1:22" s="17" customFormat="1" ht="12" customHeight="1" x14ac:dyDescent="0.2">
      <c r="A51" s="22"/>
      <c r="B51" s="22"/>
      <c r="C51" s="22"/>
      <c r="D51" s="22"/>
      <c r="E51" s="80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s="15" customFormat="1" ht="12" customHeight="1" x14ac:dyDescent="0.2">
      <c r="A52" s="285" t="s">
        <v>64</v>
      </c>
      <c r="B52" s="285"/>
      <c r="C52" s="16">
        <f t="shared" ref="C52:V52" si="37">C53+C54+C55</f>
        <v>37724</v>
      </c>
      <c r="D52" s="16">
        <f t="shared" si="37"/>
        <v>25296</v>
      </c>
      <c r="E52" s="77">
        <v>83.878874130297277</v>
      </c>
      <c r="F52" s="16">
        <f t="shared" si="37"/>
        <v>596</v>
      </c>
      <c r="G52" s="16">
        <f t="shared" si="37"/>
        <v>144</v>
      </c>
      <c r="H52" s="16">
        <f t="shared" si="37"/>
        <v>24556</v>
      </c>
      <c r="I52" s="16">
        <f t="shared" si="37"/>
        <v>5340</v>
      </c>
      <c r="J52" s="16">
        <f t="shared" si="37"/>
        <v>5064</v>
      </c>
      <c r="K52" s="16">
        <f t="shared" si="37"/>
        <v>280</v>
      </c>
      <c r="L52" s="16">
        <f t="shared" si="37"/>
        <v>2906</v>
      </c>
      <c r="M52" s="16">
        <f t="shared" si="37"/>
        <v>1385</v>
      </c>
      <c r="N52" s="16">
        <f t="shared" si="37"/>
        <v>8</v>
      </c>
      <c r="O52" s="16">
        <f t="shared" si="37"/>
        <v>132</v>
      </c>
      <c r="P52" s="16">
        <f t="shared" si="37"/>
        <v>4393</v>
      </c>
      <c r="Q52" s="16">
        <f t="shared" si="37"/>
        <v>66</v>
      </c>
      <c r="R52" s="16">
        <f t="shared" si="37"/>
        <v>878</v>
      </c>
      <c r="S52" s="16">
        <f>S53+S54+S55</f>
        <v>8</v>
      </c>
      <c r="T52" s="16">
        <f>T53+T54+T55</f>
        <v>37</v>
      </c>
      <c r="U52" s="16">
        <f>U53+U54+U55</f>
        <v>92</v>
      </c>
      <c r="V52" s="16">
        <f t="shared" si="37"/>
        <v>3967</v>
      </c>
    </row>
    <row r="53" spans="1:22" s="17" customFormat="1" ht="12" customHeight="1" x14ac:dyDescent="0.2">
      <c r="A53" s="286" t="s">
        <v>65</v>
      </c>
      <c r="B53" s="286"/>
      <c r="C53" s="18">
        <f t="shared" ref="C53:V53" si="38">C58+C61+C64+C68</f>
        <v>11863</v>
      </c>
      <c r="D53" s="18">
        <f t="shared" si="38"/>
        <v>7539</v>
      </c>
      <c r="E53" s="79">
        <v>82.185966308528975</v>
      </c>
      <c r="F53" s="18">
        <f t="shared" si="38"/>
        <v>183</v>
      </c>
      <c r="G53" s="18">
        <f t="shared" si="38"/>
        <v>50</v>
      </c>
      <c r="H53" s="18">
        <f t="shared" si="38"/>
        <v>7306</v>
      </c>
      <c r="I53" s="18">
        <f t="shared" si="38"/>
        <v>1625</v>
      </c>
      <c r="J53" s="18">
        <f t="shared" si="38"/>
        <v>1445</v>
      </c>
      <c r="K53" s="18">
        <f t="shared" si="38"/>
        <v>108</v>
      </c>
      <c r="L53" s="18">
        <f t="shared" si="38"/>
        <v>958</v>
      </c>
      <c r="M53" s="18">
        <f t="shared" si="38"/>
        <v>423</v>
      </c>
      <c r="N53" s="18">
        <f t="shared" si="38"/>
        <v>3</v>
      </c>
      <c r="O53" s="18">
        <f t="shared" si="38"/>
        <v>32</v>
      </c>
      <c r="P53" s="18">
        <f t="shared" si="38"/>
        <v>1152</v>
      </c>
      <c r="Q53" s="18">
        <f t="shared" si="38"/>
        <v>18</v>
      </c>
      <c r="R53" s="18">
        <f t="shared" si="38"/>
        <v>281</v>
      </c>
      <c r="S53" s="18">
        <f>S58+S61+S64+S68</f>
        <v>2</v>
      </c>
      <c r="T53" s="18">
        <f>T58+T61+T64+T68</f>
        <v>13</v>
      </c>
      <c r="U53" s="18">
        <f>U58+U61+U64+U68</f>
        <v>27</v>
      </c>
      <c r="V53" s="18">
        <f t="shared" si="38"/>
        <v>1219</v>
      </c>
    </row>
    <row r="54" spans="1:22" s="17" customFormat="1" ht="12" customHeight="1" x14ac:dyDescent="0.2">
      <c r="A54" s="286" t="s">
        <v>66</v>
      </c>
      <c r="B54" s="286"/>
      <c r="C54" s="18">
        <f t="shared" ref="C54:V54" si="39">C74+C79+C80+C62+C63+C97+C99+C65+C66+C115+C67</f>
        <v>22602</v>
      </c>
      <c r="D54" s="18">
        <f t="shared" si="39"/>
        <v>15470</v>
      </c>
      <c r="E54" s="79">
        <v>83.962508080155146</v>
      </c>
      <c r="F54" s="18">
        <f t="shared" si="39"/>
        <v>367</v>
      </c>
      <c r="G54" s="18">
        <f t="shared" si="39"/>
        <v>75</v>
      </c>
      <c r="H54" s="18">
        <f t="shared" si="39"/>
        <v>15028</v>
      </c>
      <c r="I54" s="18">
        <f t="shared" si="39"/>
        <v>3285</v>
      </c>
      <c r="J54" s="18">
        <f t="shared" si="39"/>
        <v>3158</v>
      </c>
      <c r="K54" s="18">
        <f t="shared" si="39"/>
        <v>149</v>
      </c>
      <c r="L54" s="18">
        <f t="shared" si="39"/>
        <v>1693</v>
      </c>
      <c r="M54" s="18">
        <f t="shared" si="39"/>
        <v>809</v>
      </c>
      <c r="N54" s="18">
        <f t="shared" si="39"/>
        <v>4</v>
      </c>
      <c r="O54" s="18">
        <f t="shared" si="39"/>
        <v>85</v>
      </c>
      <c r="P54" s="18">
        <f t="shared" si="39"/>
        <v>2804</v>
      </c>
      <c r="Q54" s="18">
        <f t="shared" si="39"/>
        <v>45</v>
      </c>
      <c r="R54" s="18">
        <f t="shared" si="39"/>
        <v>500</v>
      </c>
      <c r="S54" s="18">
        <f>S74+S79+S80+S62+S63+S97+S99+S65+S66+S115+S67</f>
        <v>4</v>
      </c>
      <c r="T54" s="18">
        <f>T74+T79+T80+T62+T63+T97+T99+T65+T66+T115+T67</f>
        <v>22</v>
      </c>
      <c r="U54" s="18">
        <f>U74+U79+U80+U62+U63+U97+U99+U65+U66+U115+U67</f>
        <v>56</v>
      </c>
      <c r="V54" s="18">
        <f t="shared" si="39"/>
        <v>2414</v>
      </c>
    </row>
    <row r="55" spans="1:22" s="17" customFormat="1" ht="12" customHeight="1" x14ac:dyDescent="0.2">
      <c r="A55" s="287" t="s">
        <v>67</v>
      </c>
      <c r="B55" s="287"/>
      <c r="C55" s="23">
        <f t="shared" ref="C55:V55" si="40">C60+C59</f>
        <v>3259</v>
      </c>
      <c r="D55" s="23">
        <f t="shared" si="40"/>
        <v>2287</v>
      </c>
      <c r="E55" s="79">
        <v>88.893747267162226</v>
      </c>
      <c r="F55" s="23">
        <f t="shared" si="40"/>
        <v>46</v>
      </c>
      <c r="G55" s="23">
        <f t="shared" si="40"/>
        <v>19</v>
      </c>
      <c r="H55" s="23">
        <f t="shared" si="40"/>
        <v>2222</v>
      </c>
      <c r="I55" s="23">
        <f t="shared" si="40"/>
        <v>430</v>
      </c>
      <c r="J55" s="23">
        <f t="shared" si="40"/>
        <v>461</v>
      </c>
      <c r="K55" s="23">
        <f t="shared" si="40"/>
        <v>23</v>
      </c>
      <c r="L55" s="23">
        <f t="shared" si="40"/>
        <v>255</v>
      </c>
      <c r="M55" s="23">
        <f t="shared" si="40"/>
        <v>153</v>
      </c>
      <c r="N55" s="23">
        <f t="shared" si="40"/>
        <v>1</v>
      </c>
      <c r="O55" s="23">
        <f t="shared" si="40"/>
        <v>15</v>
      </c>
      <c r="P55" s="23">
        <f t="shared" si="40"/>
        <v>437</v>
      </c>
      <c r="Q55" s="23">
        <f t="shared" si="40"/>
        <v>3</v>
      </c>
      <c r="R55" s="23">
        <f t="shared" si="40"/>
        <v>97</v>
      </c>
      <c r="S55" s="23">
        <f>S60+S59</f>
        <v>2</v>
      </c>
      <c r="T55" s="23">
        <f>T60+T59</f>
        <v>2</v>
      </c>
      <c r="U55" s="23">
        <f>U60+U59</f>
        <v>9</v>
      </c>
      <c r="V55" s="23">
        <f t="shared" si="40"/>
        <v>334</v>
      </c>
    </row>
    <row r="56" spans="1:22" s="17" customFormat="1" ht="12" customHeight="1" x14ac:dyDescent="0.2">
      <c r="A56" s="22"/>
      <c r="B56" s="26"/>
      <c r="C56" s="68"/>
      <c r="D56" s="68"/>
      <c r="E56" s="80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s="17" customFormat="1" ht="12" customHeight="1" x14ac:dyDescent="0.2">
      <c r="A57" s="289" t="s">
        <v>68</v>
      </c>
      <c r="B57" s="289"/>
      <c r="C57" s="14">
        <f t="shared" ref="C57:V57" si="41">SUM(C58:C68)</f>
        <v>34312</v>
      </c>
      <c r="D57" s="14">
        <f t="shared" si="41"/>
        <v>23104</v>
      </c>
      <c r="E57" s="77">
        <v>84.613054016620509</v>
      </c>
      <c r="F57" s="14">
        <f t="shared" si="41"/>
        <v>539</v>
      </c>
      <c r="G57" s="14">
        <f t="shared" si="41"/>
        <v>135</v>
      </c>
      <c r="H57" s="14">
        <f t="shared" si="41"/>
        <v>22430</v>
      </c>
      <c r="I57" s="14">
        <f t="shared" si="41"/>
        <v>4803</v>
      </c>
      <c r="J57" s="14">
        <f t="shared" si="41"/>
        <v>4654</v>
      </c>
      <c r="K57" s="14">
        <f t="shared" si="41"/>
        <v>254</v>
      </c>
      <c r="L57" s="14">
        <f t="shared" si="41"/>
        <v>2600</v>
      </c>
      <c r="M57" s="14">
        <f t="shared" si="41"/>
        <v>1265</v>
      </c>
      <c r="N57" s="14">
        <f t="shared" si="41"/>
        <v>8</v>
      </c>
      <c r="O57" s="14">
        <f t="shared" si="41"/>
        <v>115</v>
      </c>
      <c r="P57" s="14">
        <f t="shared" si="41"/>
        <v>4152</v>
      </c>
      <c r="Q57" s="14">
        <f t="shared" si="41"/>
        <v>58</v>
      </c>
      <c r="R57" s="14">
        <f t="shared" si="41"/>
        <v>793</v>
      </c>
      <c r="S57" s="14">
        <f>SUM(S58:S68)</f>
        <v>6</v>
      </c>
      <c r="T57" s="14">
        <f>SUM(T58:T68)</f>
        <v>35</v>
      </c>
      <c r="U57" s="14">
        <f>SUM(U58:U68)</f>
        <v>85</v>
      </c>
      <c r="V57" s="14">
        <f t="shared" si="41"/>
        <v>3602</v>
      </c>
    </row>
    <row r="58" spans="1:22" s="17" customFormat="1" ht="12" customHeight="1" x14ac:dyDescent="0.2">
      <c r="A58" s="286" t="s">
        <v>70</v>
      </c>
      <c r="B58" s="286"/>
      <c r="C58" s="18">
        <v>2285</v>
      </c>
      <c r="D58" s="18">
        <v>1497</v>
      </c>
      <c r="E58" s="79">
        <v>84.635938543754179</v>
      </c>
      <c r="F58" s="18">
        <v>37</v>
      </c>
      <c r="G58" s="18">
        <v>6</v>
      </c>
      <c r="H58" s="18">
        <v>1454</v>
      </c>
      <c r="I58" s="18">
        <v>283</v>
      </c>
      <c r="J58" s="18">
        <v>299</v>
      </c>
      <c r="K58" s="18">
        <v>28</v>
      </c>
      <c r="L58" s="18">
        <v>192</v>
      </c>
      <c r="M58" s="18">
        <v>102</v>
      </c>
      <c r="N58" s="18">
        <v>0</v>
      </c>
      <c r="O58" s="18">
        <v>12</v>
      </c>
      <c r="P58" s="18">
        <v>259</v>
      </c>
      <c r="Q58" s="18">
        <v>3</v>
      </c>
      <c r="R58" s="18">
        <v>26</v>
      </c>
      <c r="S58" s="18">
        <v>0</v>
      </c>
      <c r="T58" s="18">
        <v>5</v>
      </c>
      <c r="U58" s="18">
        <v>11</v>
      </c>
      <c r="V58" s="18">
        <v>234</v>
      </c>
    </row>
    <row r="59" spans="1:22" s="17" customFormat="1" ht="12" customHeight="1" x14ac:dyDescent="0.2">
      <c r="A59" s="286" t="s">
        <v>354</v>
      </c>
      <c r="B59" s="286"/>
      <c r="C59" s="18">
        <v>1633</v>
      </c>
      <c r="D59" s="18">
        <v>1110</v>
      </c>
      <c r="E59" s="79">
        <v>89.819819819819827</v>
      </c>
      <c r="F59" s="18">
        <v>21</v>
      </c>
      <c r="G59" s="18">
        <v>4</v>
      </c>
      <c r="H59" s="18">
        <v>1085</v>
      </c>
      <c r="I59" s="18">
        <v>178</v>
      </c>
      <c r="J59" s="18">
        <v>263</v>
      </c>
      <c r="K59" s="18">
        <v>12</v>
      </c>
      <c r="L59" s="18">
        <v>127</v>
      </c>
      <c r="M59" s="18">
        <v>84</v>
      </c>
      <c r="N59" s="18">
        <v>0</v>
      </c>
      <c r="O59" s="18">
        <v>4</v>
      </c>
      <c r="P59" s="18">
        <v>211</v>
      </c>
      <c r="Q59" s="18">
        <v>1</v>
      </c>
      <c r="R59" s="18">
        <v>40</v>
      </c>
      <c r="S59" s="18">
        <v>0</v>
      </c>
      <c r="T59" s="18">
        <v>2</v>
      </c>
      <c r="U59" s="18">
        <v>2</v>
      </c>
      <c r="V59" s="18">
        <v>161</v>
      </c>
    </row>
    <row r="60" spans="1:22" s="17" customFormat="1" ht="12" customHeight="1" x14ac:dyDescent="0.2">
      <c r="A60" s="286" t="s">
        <v>76</v>
      </c>
      <c r="B60" s="286"/>
      <c r="C60" s="18">
        <v>1626</v>
      </c>
      <c r="D60" s="18">
        <v>1177</v>
      </c>
      <c r="E60" s="79">
        <v>88.020390824129151</v>
      </c>
      <c r="F60" s="18">
        <v>25</v>
      </c>
      <c r="G60" s="18">
        <v>15</v>
      </c>
      <c r="H60" s="18">
        <v>1137</v>
      </c>
      <c r="I60" s="18">
        <v>252</v>
      </c>
      <c r="J60" s="18">
        <v>198</v>
      </c>
      <c r="K60" s="18">
        <v>11</v>
      </c>
      <c r="L60" s="18">
        <v>128</v>
      </c>
      <c r="M60" s="18">
        <v>69</v>
      </c>
      <c r="N60" s="18">
        <v>1</v>
      </c>
      <c r="O60" s="18">
        <v>11</v>
      </c>
      <c r="P60" s="18">
        <v>226</v>
      </c>
      <c r="Q60" s="18">
        <v>2</v>
      </c>
      <c r="R60" s="18">
        <v>57</v>
      </c>
      <c r="S60" s="18">
        <v>2</v>
      </c>
      <c r="T60" s="18">
        <v>0</v>
      </c>
      <c r="U60" s="18">
        <v>7</v>
      </c>
      <c r="V60" s="18">
        <v>173</v>
      </c>
    </row>
    <row r="61" spans="1:22" s="17" customFormat="1" ht="12" customHeight="1" x14ac:dyDescent="0.2">
      <c r="A61" s="286" t="s">
        <v>77</v>
      </c>
      <c r="B61" s="286"/>
      <c r="C61" s="18">
        <v>4417</v>
      </c>
      <c r="D61" s="18">
        <v>2747</v>
      </c>
      <c r="E61" s="79">
        <v>77.175100109210049</v>
      </c>
      <c r="F61" s="18">
        <v>58</v>
      </c>
      <c r="G61" s="18">
        <v>26</v>
      </c>
      <c r="H61" s="18">
        <v>2663</v>
      </c>
      <c r="I61" s="18">
        <v>626</v>
      </c>
      <c r="J61" s="18">
        <v>602</v>
      </c>
      <c r="K61" s="18">
        <v>24</v>
      </c>
      <c r="L61" s="18">
        <v>372</v>
      </c>
      <c r="M61" s="18">
        <v>152</v>
      </c>
      <c r="N61" s="18">
        <v>2</v>
      </c>
      <c r="O61" s="18">
        <v>12</v>
      </c>
      <c r="P61" s="18">
        <v>315</v>
      </c>
      <c r="Q61" s="18">
        <v>11</v>
      </c>
      <c r="R61" s="18">
        <v>91</v>
      </c>
      <c r="S61" s="18">
        <v>0</v>
      </c>
      <c r="T61" s="18">
        <v>6</v>
      </c>
      <c r="U61" s="18">
        <v>10</v>
      </c>
      <c r="V61" s="18">
        <v>440</v>
      </c>
    </row>
    <row r="62" spans="1:22" s="17" customFormat="1" ht="12" customHeight="1" x14ac:dyDescent="0.2">
      <c r="A62" s="286" t="s">
        <v>78</v>
      </c>
      <c r="B62" s="286"/>
      <c r="C62" s="18">
        <v>2004</v>
      </c>
      <c r="D62" s="18">
        <v>1444</v>
      </c>
      <c r="E62" s="79">
        <v>81.578947368421055</v>
      </c>
      <c r="F62" s="18">
        <v>28</v>
      </c>
      <c r="G62" s="18">
        <v>10</v>
      </c>
      <c r="H62" s="18">
        <v>1406</v>
      </c>
      <c r="I62" s="18">
        <v>341</v>
      </c>
      <c r="J62" s="18">
        <v>429</v>
      </c>
      <c r="K62" s="18">
        <v>10</v>
      </c>
      <c r="L62" s="18">
        <v>182</v>
      </c>
      <c r="M62" s="18">
        <v>62</v>
      </c>
      <c r="N62" s="18">
        <v>1</v>
      </c>
      <c r="O62" s="18">
        <v>7</v>
      </c>
      <c r="P62" s="18">
        <v>110</v>
      </c>
      <c r="Q62" s="18">
        <v>1</v>
      </c>
      <c r="R62" s="18">
        <v>31</v>
      </c>
      <c r="S62" s="18">
        <v>1</v>
      </c>
      <c r="T62" s="18">
        <v>1</v>
      </c>
      <c r="U62" s="18">
        <v>5</v>
      </c>
      <c r="V62" s="18">
        <v>225</v>
      </c>
    </row>
    <row r="63" spans="1:22" s="17" customFormat="1" ht="12" customHeight="1" x14ac:dyDescent="0.2">
      <c r="A63" s="286" t="s">
        <v>81</v>
      </c>
      <c r="B63" s="286"/>
      <c r="C63" s="18">
        <v>10437</v>
      </c>
      <c r="D63" s="18">
        <v>7178</v>
      </c>
      <c r="E63" s="79">
        <v>85.469490108665369</v>
      </c>
      <c r="F63" s="18">
        <v>162</v>
      </c>
      <c r="G63" s="18">
        <v>19</v>
      </c>
      <c r="H63" s="18">
        <v>6997</v>
      </c>
      <c r="I63" s="18">
        <v>1320</v>
      </c>
      <c r="J63" s="18">
        <v>1470</v>
      </c>
      <c r="K63" s="18">
        <v>73</v>
      </c>
      <c r="L63" s="18">
        <v>734</v>
      </c>
      <c r="M63" s="18">
        <v>401</v>
      </c>
      <c r="N63" s="18">
        <v>2</v>
      </c>
      <c r="O63" s="18">
        <v>37</v>
      </c>
      <c r="P63" s="18">
        <v>1595</v>
      </c>
      <c r="Q63" s="18">
        <v>24</v>
      </c>
      <c r="R63" s="18">
        <v>243</v>
      </c>
      <c r="S63" s="18">
        <v>1</v>
      </c>
      <c r="T63" s="18">
        <v>9</v>
      </c>
      <c r="U63" s="18">
        <v>30</v>
      </c>
      <c r="V63" s="18">
        <v>1058</v>
      </c>
    </row>
    <row r="64" spans="1:22" s="17" customFormat="1" ht="12" customHeight="1" x14ac:dyDescent="0.2">
      <c r="A64" s="286" t="s">
        <v>83</v>
      </c>
      <c r="B64" s="286"/>
      <c r="C64" s="18">
        <v>2993</v>
      </c>
      <c r="D64" s="18">
        <v>1915</v>
      </c>
      <c r="E64" s="79">
        <v>84.8041775456919</v>
      </c>
      <c r="F64" s="18">
        <v>54</v>
      </c>
      <c r="G64" s="18">
        <v>10</v>
      </c>
      <c r="H64" s="18">
        <v>1851</v>
      </c>
      <c r="I64" s="18">
        <v>453</v>
      </c>
      <c r="J64" s="18">
        <v>274</v>
      </c>
      <c r="K64" s="18">
        <v>34</v>
      </c>
      <c r="L64" s="18">
        <v>234</v>
      </c>
      <c r="M64" s="18">
        <v>111</v>
      </c>
      <c r="N64" s="18">
        <v>1</v>
      </c>
      <c r="O64" s="18">
        <v>5</v>
      </c>
      <c r="P64" s="18">
        <v>306</v>
      </c>
      <c r="Q64" s="18">
        <v>1</v>
      </c>
      <c r="R64" s="18">
        <v>105</v>
      </c>
      <c r="S64" s="18">
        <v>1</v>
      </c>
      <c r="T64" s="18">
        <v>1</v>
      </c>
      <c r="U64" s="18">
        <v>5</v>
      </c>
      <c r="V64" s="18">
        <v>320</v>
      </c>
    </row>
    <row r="65" spans="1:22" s="17" customFormat="1" ht="12" customHeight="1" x14ac:dyDescent="0.2">
      <c r="A65" s="286" t="s">
        <v>86</v>
      </c>
      <c r="B65" s="286"/>
      <c r="C65" s="18">
        <v>1837</v>
      </c>
      <c r="D65" s="18">
        <v>1330</v>
      </c>
      <c r="E65" s="79">
        <v>86.541353383458642</v>
      </c>
      <c r="F65" s="18">
        <v>33</v>
      </c>
      <c r="G65" s="18">
        <v>12</v>
      </c>
      <c r="H65" s="18">
        <v>1285</v>
      </c>
      <c r="I65" s="18">
        <v>287</v>
      </c>
      <c r="J65" s="18">
        <v>296</v>
      </c>
      <c r="K65" s="18">
        <v>15</v>
      </c>
      <c r="L65" s="18">
        <v>105</v>
      </c>
      <c r="M65" s="18">
        <v>66</v>
      </c>
      <c r="N65" s="18">
        <v>0</v>
      </c>
      <c r="O65" s="18">
        <v>8</v>
      </c>
      <c r="P65" s="18">
        <v>258</v>
      </c>
      <c r="Q65" s="18">
        <v>4</v>
      </c>
      <c r="R65" s="18">
        <v>41</v>
      </c>
      <c r="S65" s="18">
        <v>0</v>
      </c>
      <c r="T65" s="18">
        <v>1</v>
      </c>
      <c r="U65" s="18">
        <v>1</v>
      </c>
      <c r="V65" s="18">
        <v>203</v>
      </c>
    </row>
    <row r="66" spans="1:22" s="17" customFormat="1" ht="12" customHeight="1" x14ac:dyDescent="0.2">
      <c r="A66" s="286" t="s">
        <v>88</v>
      </c>
      <c r="B66" s="286"/>
      <c r="C66" s="18">
        <v>1865</v>
      </c>
      <c r="D66" s="18">
        <v>1340</v>
      </c>
      <c r="E66" s="79">
        <v>83.805970149253724</v>
      </c>
      <c r="F66" s="18">
        <v>41</v>
      </c>
      <c r="G66" s="18">
        <v>6</v>
      </c>
      <c r="H66" s="18">
        <v>1293</v>
      </c>
      <c r="I66" s="18">
        <v>302</v>
      </c>
      <c r="J66" s="18">
        <v>187</v>
      </c>
      <c r="K66" s="18">
        <v>5</v>
      </c>
      <c r="L66" s="18">
        <v>143</v>
      </c>
      <c r="M66" s="18">
        <v>52</v>
      </c>
      <c r="N66" s="18">
        <v>0</v>
      </c>
      <c r="O66" s="18">
        <v>9</v>
      </c>
      <c r="P66" s="18">
        <v>303</v>
      </c>
      <c r="Q66" s="18">
        <v>7</v>
      </c>
      <c r="R66" s="18">
        <v>44</v>
      </c>
      <c r="S66" s="18">
        <v>0</v>
      </c>
      <c r="T66" s="18">
        <v>3</v>
      </c>
      <c r="U66" s="18">
        <v>3</v>
      </c>
      <c r="V66" s="18">
        <v>235</v>
      </c>
    </row>
    <row r="67" spans="1:22" s="17" customFormat="1" ht="12" customHeight="1" x14ac:dyDescent="0.2">
      <c r="A67" s="286" t="s">
        <v>90</v>
      </c>
      <c r="B67" s="286"/>
      <c r="C67" s="18">
        <v>3047</v>
      </c>
      <c r="D67" s="18">
        <v>1986</v>
      </c>
      <c r="E67" s="79">
        <v>87.26082578046325</v>
      </c>
      <c r="F67" s="18">
        <v>46</v>
      </c>
      <c r="G67" s="18">
        <v>19</v>
      </c>
      <c r="H67" s="18">
        <v>1921</v>
      </c>
      <c r="I67" s="18">
        <v>498</v>
      </c>
      <c r="J67" s="18">
        <v>366</v>
      </c>
      <c r="K67" s="18">
        <v>20</v>
      </c>
      <c r="L67" s="18">
        <v>223</v>
      </c>
      <c r="M67" s="18">
        <v>108</v>
      </c>
      <c r="N67" s="18">
        <v>1</v>
      </c>
      <c r="O67" s="18">
        <v>7</v>
      </c>
      <c r="P67" s="18">
        <v>297</v>
      </c>
      <c r="Q67" s="18">
        <v>1</v>
      </c>
      <c r="R67" s="18">
        <v>56</v>
      </c>
      <c r="S67" s="18">
        <v>0</v>
      </c>
      <c r="T67" s="18">
        <v>6</v>
      </c>
      <c r="U67" s="18">
        <v>10</v>
      </c>
      <c r="V67" s="18">
        <v>328</v>
      </c>
    </row>
    <row r="68" spans="1:22" s="17" customFormat="1" ht="12" customHeight="1" x14ac:dyDescent="0.2">
      <c r="A68" s="287" t="s">
        <v>92</v>
      </c>
      <c r="B68" s="287"/>
      <c r="C68" s="23">
        <v>2168</v>
      </c>
      <c r="D68" s="23">
        <v>1380</v>
      </c>
      <c r="E68" s="79">
        <v>85.869565217391312</v>
      </c>
      <c r="F68" s="23">
        <v>34</v>
      </c>
      <c r="G68" s="23">
        <v>8</v>
      </c>
      <c r="H68" s="23">
        <v>1338</v>
      </c>
      <c r="I68" s="23">
        <v>263</v>
      </c>
      <c r="J68" s="23">
        <v>270</v>
      </c>
      <c r="K68" s="23">
        <v>22</v>
      </c>
      <c r="L68" s="23">
        <v>160</v>
      </c>
      <c r="M68" s="23">
        <v>58</v>
      </c>
      <c r="N68" s="23">
        <v>0</v>
      </c>
      <c r="O68" s="23">
        <v>3</v>
      </c>
      <c r="P68" s="23">
        <v>272</v>
      </c>
      <c r="Q68" s="23">
        <v>3</v>
      </c>
      <c r="R68" s="23">
        <v>59</v>
      </c>
      <c r="S68" s="23">
        <v>1</v>
      </c>
      <c r="T68" s="23">
        <v>1</v>
      </c>
      <c r="U68" s="23">
        <v>1</v>
      </c>
      <c r="V68" s="23">
        <v>225</v>
      </c>
    </row>
    <row r="69" spans="1:22" s="17" customFormat="1" ht="12" customHeight="1" x14ac:dyDescent="0.2">
      <c r="A69" s="22"/>
      <c r="B69" s="22"/>
      <c r="C69" s="22"/>
      <c r="D69" s="22"/>
      <c r="E69" s="80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s="17" customFormat="1" ht="12" customHeight="1" x14ac:dyDescent="0.2">
      <c r="A70" s="285" t="s">
        <v>93</v>
      </c>
      <c r="B70" s="285"/>
      <c r="C70" s="16">
        <f t="shared" ref="C70:V70" si="42">SUM(C71:C122)</f>
        <v>89578</v>
      </c>
      <c r="D70" s="16">
        <f t="shared" si="42"/>
        <v>54701</v>
      </c>
      <c r="E70" s="77">
        <v>81.170362516224571</v>
      </c>
      <c r="F70" s="16">
        <f t="shared" si="42"/>
        <v>1123</v>
      </c>
      <c r="G70" s="16">
        <f t="shared" si="42"/>
        <v>413</v>
      </c>
      <c r="H70" s="16">
        <f t="shared" si="42"/>
        <v>53165</v>
      </c>
      <c r="I70" s="16">
        <f t="shared" si="42"/>
        <v>12779</v>
      </c>
      <c r="J70" s="16">
        <f t="shared" si="42"/>
        <v>11467</v>
      </c>
      <c r="K70" s="16">
        <f t="shared" si="42"/>
        <v>497</v>
      </c>
      <c r="L70" s="16">
        <f t="shared" si="42"/>
        <v>6354</v>
      </c>
      <c r="M70" s="16">
        <f t="shared" si="42"/>
        <v>2656</v>
      </c>
      <c r="N70" s="16">
        <f t="shared" si="42"/>
        <v>43</v>
      </c>
      <c r="O70" s="16">
        <f t="shared" si="42"/>
        <v>394</v>
      </c>
      <c r="P70" s="16">
        <f t="shared" si="42"/>
        <v>7179</v>
      </c>
      <c r="Q70" s="16">
        <f t="shared" si="42"/>
        <v>245</v>
      </c>
      <c r="R70" s="16">
        <f t="shared" si="42"/>
        <v>2699</v>
      </c>
      <c r="S70" s="16">
        <f t="shared" si="42"/>
        <v>40</v>
      </c>
      <c r="T70" s="16">
        <f t="shared" si="42"/>
        <v>108</v>
      </c>
      <c r="U70" s="16">
        <f t="shared" si="42"/>
        <v>120</v>
      </c>
      <c r="V70" s="16">
        <f t="shared" si="42"/>
        <v>8584</v>
      </c>
    </row>
    <row r="71" spans="1:22" s="17" customFormat="1" ht="12" customHeight="1" x14ac:dyDescent="0.2">
      <c r="A71" s="286" t="s">
        <v>94</v>
      </c>
      <c r="B71" s="286"/>
      <c r="C71" s="18">
        <v>2512</v>
      </c>
      <c r="D71" s="18">
        <v>1366</v>
      </c>
      <c r="E71" s="79">
        <v>79.795021961932662</v>
      </c>
      <c r="F71" s="18">
        <v>34</v>
      </c>
      <c r="G71" s="18">
        <v>5</v>
      </c>
      <c r="H71" s="18">
        <v>1327</v>
      </c>
      <c r="I71" s="18">
        <v>391</v>
      </c>
      <c r="J71" s="18">
        <v>234</v>
      </c>
      <c r="K71" s="18">
        <v>3</v>
      </c>
      <c r="L71" s="18">
        <v>132</v>
      </c>
      <c r="M71" s="18">
        <v>53</v>
      </c>
      <c r="N71" s="18">
        <v>0</v>
      </c>
      <c r="O71" s="18">
        <v>7</v>
      </c>
      <c r="P71" s="18">
        <v>193</v>
      </c>
      <c r="Q71" s="18">
        <v>2</v>
      </c>
      <c r="R71" s="18">
        <v>73</v>
      </c>
      <c r="S71" s="18">
        <v>1</v>
      </c>
      <c r="T71" s="18">
        <v>4</v>
      </c>
      <c r="U71" s="18">
        <v>1</v>
      </c>
      <c r="V71" s="18">
        <v>233</v>
      </c>
    </row>
    <row r="72" spans="1:22" s="17" customFormat="1" ht="12" customHeight="1" x14ac:dyDescent="0.2">
      <c r="A72" s="286" t="s">
        <v>95</v>
      </c>
      <c r="B72" s="286"/>
      <c r="C72" s="18">
        <v>1089</v>
      </c>
      <c r="D72" s="18">
        <v>732</v>
      </c>
      <c r="E72" s="79">
        <v>68.032786885245898</v>
      </c>
      <c r="F72" s="18">
        <v>14</v>
      </c>
      <c r="G72" s="18">
        <v>1</v>
      </c>
      <c r="H72" s="18">
        <v>717</v>
      </c>
      <c r="I72" s="18">
        <v>123</v>
      </c>
      <c r="J72" s="18">
        <v>148</v>
      </c>
      <c r="K72" s="18">
        <v>4</v>
      </c>
      <c r="L72" s="18">
        <v>113</v>
      </c>
      <c r="M72" s="18">
        <v>42</v>
      </c>
      <c r="N72" s="18">
        <v>0</v>
      </c>
      <c r="O72" s="18">
        <v>8</v>
      </c>
      <c r="P72" s="18">
        <v>109</v>
      </c>
      <c r="Q72" s="18">
        <v>6</v>
      </c>
      <c r="R72" s="18">
        <v>39</v>
      </c>
      <c r="S72" s="18">
        <v>1</v>
      </c>
      <c r="T72" s="18">
        <v>1</v>
      </c>
      <c r="U72" s="18">
        <v>1</v>
      </c>
      <c r="V72" s="18">
        <v>122</v>
      </c>
    </row>
    <row r="73" spans="1:22" s="17" customFormat="1" ht="12" customHeight="1" x14ac:dyDescent="0.2">
      <c r="A73" s="286" t="s">
        <v>96</v>
      </c>
      <c r="B73" s="286"/>
      <c r="C73" s="18">
        <v>229</v>
      </c>
      <c r="D73" s="18">
        <v>153</v>
      </c>
      <c r="E73" s="79">
        <v>86.928104575163403</v>
      </c>
      <c r="F73" s="18">
        <v>5</v>
      </c>
      <c r="G73" s="18">
        <v>1</v>
      </c>
      <c r="H73" s="18">
        <v>147</v>
      </c>
      <c r="I73" s="18">
        <v>38</v>
      </c>
      <c r="J73" s="18">
        <v>21</v>
      </c>
      <c r="K73" s="18">
        <v>1</v>
      </c>
      <c r="L73" s="18">
        <v>25</v>
      </c>
      <c r="M73" s="18">
        <v>8</v>
      </c>
      <c r="N73" s="18">
        <v>0</v>
      </c>
      <c r="O73" s="18">
        <v>0</v>
      </c>
      <c r="P73" s="18">
        <v>23</v>
      </c>
      <c r="Q73" s="18">
        <v>0</v>
      </c>
      <c r="R73" s="18">
        <v>5</v>
      </c>
      <c r="S73" s="18">
        <v>0</v>
      </c>
      <c r="T73" s="18">
        <v>1</v>
      </c>
      <c r="U73" s="18">
        <v>0</v>
      </c>
      <c r="V73" s="18">
        <v>25</v>
      </c>
    </row>
    <row r="74" spans="1:22" s="17" customFormat="1" ht="12" customHeight="1" x14ac:dyDescent="0.2">
      <c r="A74" s="286" t="s">
        <v>97</v>
      </c>
      <c r="B74" s="286"/>
      <c r="C74" s="18">
        <v>743</v>
      </c>
      <c r="D74" s="18">
        <v>517</v>
      </c>
      <c r="E74" s="79">
        <v>88.974854932301739</v>
      </c>
      <c r="F74" s="18">
        <v>12</v>
      </c>
      <c r="G74" s="18">
        <v>0</v>
      </c>
      <c r="H74" s="18">
        <v>505</v>
      </c>
      <c r="I74" s="18">
        <v>128</v>
      </c>
      <c r="J74" s="18">
        <v>111</v>
      </c>
      <c r="K74" s="18">
        <v>5</v>
      </c>
      <c r="L74" s="18">
        <v>69</v>
      </c>
      <c r="M74" s="18">
        <v>30</v>
      </c>
      <c r="N74" s="18">
        <v>0</v>
      </c>
      <c r="O74" s="18">
        <v>3</v>
      </c>
      <c r="P74" s="18">
        <v>29</v>
      </c>
      <c r="Q74" s="18">
        <v>0</v>
      </c>
      <c r="R74" s="18">
        <v>14</v>
      </c>
      <c r="S74" s="18">
        <v>0</v>
      </c>
      <c r="T74" s="18">
        <v>0</v>
      </c>
      <c r="U74" s="18">
        <v>2</v>
      </c>
      <c r="V74" s="18">
        <v>114</v>
      </c>
    </row>
    <row r="75" spans="1:22" s="17" customFormat="1" ht="12" customHeight="1" x14ac:dyDescent="0.2">
      <c r="A75" s="286" t="s">
        <v>98</v>
      </c>
      <c r="B75" s="286"/>
      <c r="C75" s="18">
        <v>246</v>
      </c>
      <c r="D75" s="18">
        <v>129</v>
      </c>
      <c r="E75" s="79">
        <v>71.31782945736434</v>
      </c>
      <c r="F75" s="18">
        <v>3</v>
      </c>
      <c r="G75" s="18">
        <v>0</v>
      </c>
      <c r="H75" s="18">
        <v>126</v>
      </c>
      <c r="I75" s="18">
        <v>29</v>
      </c>
      <c r="J75" s="18">
        <v>15</v>
      </c>
      <c r="K75" s="18">
        <v>4</v>
      </c>
      <c r="L75" s="18">
        <v>19</v>
      </c>
      <c r="M75" s="18">
        <v>17</v>
      </c>
      <c r="N75" s="18">
        <v>0</v>
      </c>
      <c r="O75" s="18">
        <v>0</v>
      </c>
      <c r="P75" s="18">
        <v>5</v>
      </c>
      <c r="Q75" s="18">
        <v>2</v>
      </c>
      <c r="R75" s="18">
        <v>15</v>
      </c>
      <c r="S75" s="18">
        <v>0</v>
      </c>
      <c r="T75" s="18">
        <v>0</v>
      </c>
      <c r="U75" s="18">
        <v>0</v>
      </c>
      <c r="V75" s="18">
        <v>20</v>
      </c>
    </row>
    <row r="76" spans="1:22" s="17" customFormat="1" ht="12" customHeight="1" x14ac:dyDescent="0.2">
      <c r="A76" s="286" t="s">
        <v>100</v>
      </c>
      <c r="B76" s="286"/>
      <c r="C76" s="18">
        <v>1002</v>
      </c>
      <c r="D76" s="18">
        <v>660</v>
      </c>
      <c r="E76" s="79">
        <v>77.575757575757578</v>
      </c>
      <c r="F76" s="18">
        <v>12</v>
      </c>
      <c r="G76" s="18">
        <v>11</v>
      </c>
      <c r="H76" s="18">
        <v>637</v>
      </c>
      <c r="I76" s="18">
        <v>205</v>
      </c>
      <c r="J76" s="18">
        <v>112</v>
      </c>
      <c r="K76" s="18">
        <v>4</v>
      </c>
      <c r="L76" s="18">
        <v>77</v>
      </c>
      <c r="M76" s="18">
        <v>26</v>
      </c>
      <c r="N76" s="18">
        <v>0</v>
      </c>
      <c r="O76" s="18">
        <v>5</v>
      </c>
      <c r="P76" s="18">
        <v>62</v>
      </c>
      <c r="Q76" s="18">
        <v>3</v>
      </c>
      <c r="R76" s="18">
        <v>36</v>
      </c>
      <c r="S76" s="18">
        <v>0</v>
      </c>
      <c r="T76" s="18">
        <v>1</v>
      </c>
      <c r="U76" s="18">
        <v>0</v>
      </c>
      <c r="V76" s="18">
        <v>106</v>
      </c>
    </row>
    <row r="77" spans="1:22" s="17" customFormat="1" ht="12" customHeight="1" x14ac:dyDescent="0.2">
      <c r="A77" s="286" t="s">
        <v>101</v>
      </c>
      <c r="B77" s="286"/>
      <c r="C77" s="18">
        <v>522</v>
      </c>
      <c r="D77" s="18">
        <v>293</v>
      </c>
      <c r="E77" s="79">
        <v>73.037542662116039</v>
      </c>
      <c r="F77" s="18">
        <v>7</v>
      </c>
      <c r="G77" s="18">
        <v>2</v>
      </c>
      <c r="H77" s="18">
        <v>284</v>
      </c>
      <c r="I77" s="18">
        <v>74</v>
      </c>
      <c r="J77" s="18">
        <v>29</v>
      </c>
      <c r="K77" s="18">
        <v>3</v>
      </c>
      <c r="L77" s="18">
        <v>48</v>
      </c>
      <c r="M77" s="18">
        <v>12</v>
      </c>
      <c r="N77" s="18">
        <v>1</v>
      </c>
      <c r="O77" s="18">
        <v>0</v>
      </c>
      <c r="P77" s="18">
        <v>46</v>
      </c>
      <c r="Q77" s="18">
        <v>0</v>
      </c>
      <c r="R77" s="18">
        <v>12</v>
      </c>
      <c r="S77" s="18">
        <v>3</v>
      </c>
      <c r="T77" s="18">
        <v>1</v>
      </c>
      <c r="U77" s="18">
        <v>3</v>
      </c>
      <c r="V77" s="18">
        <v>52</v>
      </c>
    </row>
    <row r="78" spans="1:22" s="17" customFormat="1" ht="12" customHeight="1" x14ac:dyDescent="0.2">
      <c r="A78" s="286" t="s">
        <v>103</v>
      </c>
      <c r="B78" s="286"/>
      <c r="C78" s="18">
        <v>1747</v>
      </c>
      <c r="D78" s="18">
        <v>1179</v>
      </c>
      <c r="E78" s="79">
        <v>78.371501272264638</v>
      </c>
      <c r="F78" s="18">
        <v>22</v>
      </c>
      <c r="G78" s="18">
        <v>14</v>
      </c>
      <c r="H78" s="18">
        <v>1143</v>
      </c>
      <c r="I78" s="18">
        <v>314</v>
      </c>
      <c r="J78" s="18">
        <v>240</v>
      </c>
      <c r="K78" s="18">
        <v>6</v>
      </c>
      <c r="L78" s="18">
        <v>93</v>
      </c>
      <c r="M78" s="18">
        <v>59</v>
      </c>
      <c r="N78" s="18">
        <v>6</v>
      </c>
      <c r="O78" s="18">
        <v>7</v>
      </c>
      <c r="P78" s="18">
        <v>173</v>
      </c>
      <c r="Q78" s="18">
        <v>4</v>
      </c>
      <c r="R78" s="18">
        <v>62</v>
      </c>
      <c r="S78" s="18">
        <v>1</v>
      </c>
      <c r="T78" s="18">
        <v>2</v>
      </c>
      <c r="U78" s="18">
        <v>1</v>
      </c>
      <c r="V78" s="18">
        <v>175</v>
      </c>
    </row>
    <row r="79" spans="1:22" s="17" customFormat="1" ht="12" customHeight="1" x14ac:dyDescent="0.2">
      <c r="A79" s="286" t="s">
        <v>105</v>
      </c>
      <c r="B79" s="286"/>
      <c r="C79" s="18">
        <v>518</v>
      </c>
      <c r="D79" s="18">
        <v>319</v>
      </c>
      <c r="E79" s="79">
        <v>88.401253918495286</v>
      </c>
      <c r="F79" s="18">
        <v>10</v>
      </c>
      <c r="G79" s="18">
        <v>0</v>
      </c>
      <c r="H79" s="18">
        <v>309</v>
      </c>
      <c r="I79" s="18">
        <v>83</v>
      </c>
      <c r="J79" s="18">
        <v>64</v>
      </c>
      <c r="K79" s="18">
        <v>0</v>
      </c>
      <c r="L79" s="18">
        <v>35</v>
      </c>
      <c r="M79" s="18">
        <v>12</v>
      </c>
      <c r="N79" s="18">
        <v>0</v>
      </c>
      <c r="O79" s="18">
        <v>3</v>
      </c>
      <c r="P79" s="18">
        <v>47</v>
      </c>
      <c r="Q79" s="18">
        <v>2</v>
      </c>
      <c r="R79" s="18">
        <v>19</v>
      </c>
      <c r="S79" s="18">
        <v>0</v>
      </c>
      <c r="T79" s="18">
        <v>1</v>
      </c>
      <c r="U79" s="18">
        <v>1</v>
      </c>
      <c r="V79" s="18">
        <v>42</v>
      </c>
    </row>
    <row r="80" spans="1:22" s="17" customFormat="1" ht="12" customHeight="1" x14ac:dyDescent="0.2">
      <c r="A80" s="286" t="s">
        <v>107</v>
      </c>
      <c r="B80" s="286"/>
      <c r="C80" s="18">
        <v>377</v>
      </c>
      <c r="D80" s="18">
        <v>252</v>
      </c>
      <c r="E80" s="79">
        <v>0</v>
      </c>
      <c r="F80" s="18">
        <v>9</v>
      </c>
      <c r="G80" s="18">
        <v>0</v>
      </c>
      <c r="H80" s="18">
        <v>243</v>
      </c>
      <c r="I80" s="18">
        <v>56</v>
      </c>
      <c r="J80" s="18">
        <v>41</v>
      </c>
      <c r="K80" s="18">
        <v>7</v>
      </c>
      <c r="L80" s="18">
        <v>36</v>
      </c>
      <c r="M80" s="18">
        <v>15</v>
      </c>
      <c r="N80" s="18">
        <v>0</v>
      </c>
      <c r="O80" s="18">
        <v>1</v>
      </c>
      <c r="P80" s="18">
        <v>46</v>
      </c>
      <c r="Q80" s="18">
        <v>0</v>
      </c>
      <c r="R80" s="18">
        <v>6</v>
      </c>
      <c r="S80" s="18">
        <v>0</v>
      </c>
      <c r="T80" s="18">
        <v>0</v>
      </c>
      <c r="U80" s="18">
        <v>3</v>
      </c>
      <c r="V80" s="18">
        <v>32</v>
      </c>
    </row>
    <row r="81" spans="1:22" s="17" customFormat="1" ht="12" customHeight="1" x14ac:dyDescent="0.2">
      <c r="A81" s="286" t="s">
        <v>108</v>
      </c>
      <c r="B81" s="286"/>
      <c r="C81" s="18">
        <v>510</v>
      </c>
      <c r="D81" s="18">
        <v>325</v>
      </c>
      <c r="E81" s="79">
        <v>80.307692307692307</v>
      </c>
      <c r="F81" s="18">
        <v>10</v>
      </c>
      <c r="G81" s="18">
        <v>0</v>
      </c>
      <c r="H81" s="18">
        <v>315</v>
      </c>
      <c r="I81" s="18">
        <v>84</v>
      </c>
      <c r="J81" s="18">
        <v>73</v>
      </c>
      <c r="K81" s="18">
        <v>1</v>
      </c>
      <c r="L81" s="18">
        <v>45</v>
      </c>
      <c r="M81" s="18">
        <v>21</v>
      </c>
      <c r="N81" s="18">
        <v>0</v>
      </c>
      <c r="O81" s="18">
        <v>3</v>
      </c>
      <c r="P81" s="18">
        <v>26</v>
      </c>
      <c r="Q81" s="18">
        <v>2</v>
      </c>
      <c r="R81" s="18">
        <v>17</v>
      </c>
      <c r="S81" s="18">
        <v>0</v>
      </c>
      <c r="T81" s="18">
        <v>0</v>
      </c>
      <c r="U81" s="18">
        <v>0</v>
      </c>
      <c r="V81" s="18">
        <v>43</v>
      </c>
    </row>
    <row r="82" spans="1:22" s="17" customFormat="1" ht="12" customHeight="1" x14ac:dyDescent="0.2">
      <c r="A82" s="286" t="s">
        <v>109</v>
      </c>
      <c r="B82" s="286"/>
      <c r="C82" s="18">
        <v>912</v>
      </c>
      <c r="D82" s="18">
        <v>606</v>
      </c>
      <c r="E82" s="79">
        <v>84.818481848184817</v>
      </c>
      <c r="F82" s="18">
        <v>17</v>
      </c>
      <c r="G82" s="18">
        <v>2</v>
      </c>
      <c r="H82" s="18">
        <v>587</v>
      </c>
      <c r="I82" s="18">
        <v>133</v>
      </c>
      <c r="J82" s="18">
        <v>141</v>
      </c>
      <c r="K82" s="18">
        <v>1</v>
      </c>
      <c r="L82" s="18">
        <v>51</v>
      </c>
      <c r="M82" s="18">
        <v>15</v>
      </c>
      <c r="N82" s="18">
        <v>1</v>
      </c>
      <c r="O82" s="18">
        <v>0</v>
      </c>
      <c r="P82" s="18">
        <v>110</v>
      </c>
      <c r="Q82" s="18">
        <v>1</v>
      </c>
      <c r="R82" s="18">
        <v>38</v>
      </c>
      <c r="S82" s="18">
        <v>1</v>
      </c>
      <c r="T82" s="18">
        <v>2</v>
      </c>
      <c r="U82" s="18">
        <v>0</v>
      </c>
      <c r="V82" s="18">
        <v>93</v>
      </c>
    </row>
    <row r="83" spans="1:22" s="17" customFormat="1" ht="12" customHeight="1" x14ac:dyDescent="0.2">
      <c r="A83" s="286" t="s">
        <v>112</v>
      </c>
      <c r="B83" s="286"/>
      <c r="C83" s="18">
        <v>1375</v>
      </c>
      <c r="D83" s="18">
        <v>910</v>
      </c>
      <c r="E83" s="79">
        <v>89.120879120879124</v>
      </c>
      <c r="F83" s="18">
        <v>18</v>
      </c>
      <c r="G83" s="18">
        <v>5</v>
      </c>
      <c r="H83" s="18">
        <v>887</v>
      </c>
      <c r="I83" s="18">
        <v>205</v>
      </c>
      <c r="J83" s="18">
        <v>153</v>
      </c>
      <c r="K83" s="18">
        <v>11</v>
      </c>
      <c r="L83" s="18">
        <v>89</v>
      </c>
      <c r="M83" s="18">
        <v>27</v>
      </c>
      <c r="N83" s="18">
        <v>0</v>
      </c>
      <c r="O83" s="18">
        <v>6</v>
      </c>
      <c r="P83" s="18">
        <v>210</v>
      </c>
      <c r="Q83" s="18">
        <v>3</v>
      </c>
      <c r="R83" s="18">
        <v>29</v>
      </c>
      <c r="S83" s="18">
        <v>0</v>
      </c>
      <c r="T83" s="18">
        <v>1</v>
      </c>
      <c r="U83" s="18">
        <v>1</v>
      </c>
      <c r="V83" s="18">
        <v>152</v>
      </c>
    </row>
    <row r="84" spans="1:22" s="17" customFormat="1" ht="12" customHeight="1" x14ac:dyDescent="0.2">
      <c r="A84" s="286" t="s">
        <v>113</v>
      </c>
      <c r="B84" s="286"/>
      <c r="C84" s="18">
        <v>4833</v>
      </c>
      <c r="D84" s="18">
        <v>3063</v>
      </c>
      <c r="E84" s="79">
        <v>89.683317009467842</v>
      </c>
      <c r="F84" s="18">
        <v>60</v>
      </c>
      <c r="G84" s="18">
        <v>23</v>
      </c>
      <c r="H84" s="18">
        <v>2980</v>
      </c>
      <c r="I84" s="18">
        <v>713</v>
      </c>
      <c r="J84" s="18">
        <v>507</v>
      </c>
      <c r="K84" s="18">
        <v>54</v>
      </c>
      <c r="L84" s="18">
        <v>474</v>
      </c>
      <c r="M84" s="18">
        <v>182</v>
      </c>
      <c r="N84" s="18">
        <v>0</v>
      </c>
      <c r="O84" s="18">
        <v>35</v>
      </c>
      <c r="P84" s="18">
        <v>443</v>
      </c>
      <c r="Q84" s="18">
        <v>4</v>
      </c>
      <c r="R84" s="18">
        <v>102</v>
      </c>
      <c r="S84" s="18">
        <v>1</v>
      </c>
      <c r="T84" s="18">
        <v>4</v>
      </c>
      <c r="U84" s="18">
        <v>12</v>
      </c>
      <c r="V84" s="18">
        <v>449</v>
      </c>
    </row>
    <row r="85" spans="1:22" s="17" customFormat="1" ht="12" customHeight="1" x14ac:dyDescent="0.2">
      <c r="A85" s="286" t="s">
        <v>117</v>
      </c>
      <c r="B85" s="286"/>
      <c r="C85" s="18">
        <v>2586</v>
      </c>
      <c r="D85" s="18">
        <v>1444</v>
      </c>
      <c r="E85" s="79">
        <v>81.232686980609415</v>
      </c>
      <c r="F85" s="18">
        <v>28</v>
      </c>
      <c r="G85" s="18">
        <v>10</v>
      </c>
      <c r="H85" s="18">
        <v>1406</v>
      </c>
      <c r="I85" s="18">
        <v>282</v>
      </c>
      <c r="J85" s="18">
        <v>278</v>
      </c>
      <c r="K85" s="18">
        <v>8</v>
      </c>
      <c r="L85" s="18">
        <v>189</v>
      </c>
      <c r="M85" s="18">
        <v>64</v>
      </c>
      <c r="N85" s="18">
        <v>0</v>
      </c>
      <c r="O85" s="18">
        <v>6</v>
      </c>
      <c r="P85" s="18">
        <v>222</v>
      </c>
      <c r="Q85" s="18">
        <v>10</v>
      </c>
      <c r="R85" s="18">
        <v>99</v>
      </c>
      <c r="S85" s="18">
        <v>3</v>
      </c>
      <c r="T85" s="18">
        <v>4</v>
      </c>
      <c r="U85" s="18">
        <v>1</v>
      </c>
      <c r="V85" s="18">
        <v>240</v>
      </c>
    </row>
    <row r="86" spans="1:22" s="17" customFormat="1" ht="12" customHeight="1" x14ac:dyDescent="0.2">
      <c r="A86" s="286" t="s">
        <v>120</v>
      </c>
      <c r="B86" s="286"/>
      <c r="C86" s="18">
        <v>2763</v>
      </c>
      <c r="D86" s="18">
        <v>1779</v>
      </c>
      <c r="E86" s="79">
        <v>83.305227655986513</v>
      </c>
      <c r="F86" s="18">
        <v>36</v>
      </c>
      <c r="G86" s="18">
        <v>6</v>
      </c>
      <c r="H86" s="18">
        <v>1737</v>
      </c>
      <c r="I86" s="18">
        <v>355</v>
      </c>
      <c r="J86" s="18">
        <v>562</v>
      </c>
      <c r="K86" s="18">
        <v>5</v>
      </c>
      <c r="L86" s="18">
        <v>157</v>
      </c>
      <c r="M86" s="18">
        <v>75</v>
      </c>
      <c r="N86" s="18">
        <v>1</v>
      </c>
      <c r="O86" s="18">
        <v>13</v>
      </c>
      <c r="P86" s="18">
        <v>178</v>
      </c>
      <c r="Q86" s="18">
        <v>3</v>
      </c>
      <c r="R86" s="18">
        <v>115</v>
      </c>
      <c r="S86" s="18">
        <v>2</v>
      </c>
      <c r="T86" s="18">
        <v>5</v>
      </c>
      <c r="U86" s="18">
        <v>1</v>
      </c>
      <c r="V86" s="18">
        <v>265</v>
      </c>
    </row>
    <row r="87" spans="1:22" s="17" customFormat="1" ht="12" customHeight="1" x14ac:dyDescent="0.2">
      <c r="A87" s="286" t="s">
        <v>121</v>
      </c>
      <c r="B87" s="286"/>
      <c r="C87" s="18">
        <v>1512</v>
      </c>
      <c r="D87" s="18">
        <v>1098</v>
      </c>
      <c r="E87" s="79">
        <v>88.52459016393442</v>
      </c>
      <c r="F87" s="18">
        <v>18</v>
      </c>
      <c r="G87" s="18">
        <v>10</v>
      </c>
      <c r="H87" s="18">
        <v>1070</v>
      </c>
      <c r="I87" s="18">
        <v>156</v>
      </c>
      <c r="J87" s="18">
        <v>286</v>
      </c>
      <c r="K87" s="18">
        <v>13</v>
      </c>
      <c r="L87" s="18">
        <v>178</v>
      </c>
      <c r="M87" s="18">
        <v>61</v>
      </c>
      <c r="N87" s="18">
        <v>0</v>
      </c>
      <c r="O87" s="18">
        <v>8</v>
      </c>
      <c r="P87" s="18">
        <v>114</v>
      </c>
      <c r="Q87" s="18">
        <v>10</v>
      </c>
      <c r="R87" s="18">
        <v>53</v>
      </c>
      <c r="S87" s="18">
        <v>1</v>
      </c>
      <c r="T87" s="18">
        <v>3</v>
      </c>
      <c r="U87" s="18">
        <v>0</v>
      </c>
      <c r="V87" s="18">
        <v>187</v>
      </c>
    </row>
    <row r="88" spans="1:22" s="17" customFormat="1" ht="12" customHeight="1" x14ac:dyDescent="0.2">
      <c r="A88" s="286" t="s">
        <v>123</v>
      </c>
      <c r="B88" s="286"/>
      <c r="C88" s="18">
        <v>678</v>
      </c>
      <c r="D88" s="18">
        <v>359</v>
      </c>
      <c r="E88" s="79">
        <v>92.757660167130922</v>
      </c>
      <c r="F88" s="18">
        <v>7</v>
      </c>
      <c r="G88" s="18">
        <v>8</v>
      </c>
      <c r="H88" s="18">
        <v>344</v>
      </c>
      <c r="I88" s="18">
        <v>90</v>
      </c>
      <c r="J88" s="18">
        <v>64</v>
      </c>
      <c r="K88" s="18">
        <v>5</v>
      </c>
      <c r="L88" s="18">
        <v>45</v>
      </c>
      <c r="M88" s="18">
        <v>20</v>
      </c>
      <c r="N88" s="18">
        <v>0</v>
      </c>
      <c r="O88" s="18">
        <v>2</v>
      </c>
      <c r="P88" s="18">
        <v>47</v>
      </c>
      <c r="Q88" s="18">
        <v>4</v>
      </c>
      <c r="R88" s="18">
        <v>10</v>
      </c>
      <c r="S88" s="18">
        <v>0</v>
      </c>
      <c r="T88" s="18">
        <v>0</v>
      </c>
      <c r="U88" s="18">
        <v>0</v>
      </c>
      <c r="V88" s="18">
        <v>57</v>
      </c>
    </row>
    <row r="89" spans="1:22" s="17" customFormat="1" ht="12" customHeight="1" x14ac:dyDescent="0.2">
      <c r="A89" s="286" t="s">
        <v>124</v>
      </c>
      <c r="B89" s="286"/>
      <c r="C89" s="18">
        <v>947</v>
      </c>
      <c r="D89" s="18">
        <v>667</v>
      </c>
      <c r="E89" s="79">
        <v>80.50974512743629</v>
      </c>
      <c r="F89" s="18">
        <v>8</v>
      </c>
      <c r="G89" s="18">
        <v>1</v>
      </c>
      <c r="H89" s="18">
        <v>658</v>
      </c>
      <c r="I89" s="18">
        <v>108</v>
      </c>
      <c r="J89" s="18">
        <v>184</v>
      </c>
      <c r="K89" s="18">
        <v>6</v>
      </c>
      <c r="L89" s="18">
        <v>85</v>
      </c>
      <c r="M89" s="18">
        <v>15</v>
      </c>
      <c r="N89" s="18">
        <v>0</v>
      </c>
      <c r="O89" s="18">
        <v>3</v>
      </c>
      <c r="P89" s="18">
        <v>85</v>
      </c>
      <c r="Q89" s="18">
        <v>3</v>
      </c>
      <c r="R89" s="18">
        <v>37</v>
      </c>
      <c r="S89" s="18">
        <v>0</v>
      </c>
      <c r="T89" s="18">
        <v>2</v>
      </c>
      <c r="U89" s="18">
        <v>2</v>
      </c>
      <c r="V89" s="18">
        <v>128</v>
      </c>
    </row>
    <row r="90" spans="1:22" s="17" customFormat="1" ht="12" customHeight="1" x14ac:dyDescent="0.2">
      <c r="A90" s="286" t="s">
        <v>125</v>
      </c>
      <c r="B90" s="286"/>
      <c r="C90" s="18">
        <v>445</v>
      </c>
      <c r="D90" s="18">
        <v>271</v>
      </c>
      <c r="E90" s="79">
        <v>82.656826568265686</v>
      </c>
      <c r="F90" s="18">
        <v>3</v>
      </c>
      <c r="G90" s="18">
        <v>1</v>
      </c>
      <c r="H90" s="18">
        <v>267</v>
      </c>
      <c r="I90" s="18">
        <v>81</v>
      </c>
      <c r="J90" s="18">
        <v>37</v>
      </c>
      <c r="K90" s="18">
        <v>3</v>
      </c>
      <c r="L90" s="18">
        <v>29</v>
      </c>
      <c r="M90" s="18">
        <v>19</v>
      </c>
      <c r="N90" s="18">
        <v>1</v>
      </c>
      <c r="O90" s="18">
        <v>3</v>
      </c>
      <c r="P90" s="18">
        <v>34</v>
      </c>
      <c r="Q90" s="18">
        <v>4</v>
      </c>
      <c r="R90" s="18">
        <v>8</v>
      </c>
      <c r="S90" s="18">
        <v>1</v>
      </c>
      <c r="T90" s="18">
        <v>2</v>
      </c>
      <c r="U90" s="18">
        <v>0</v>
      </c>
      <c r="V90" s="18">
        <v>45</v>
      </c>
    </row>
    <row r="91" spans="1:22" s="17" customFormat="1" ht="12" customHeight="1" x14ac:dyDescent="0.2">
      <c r="A91" s="286" t="s">
        <v>126</v>
      </c>
      <c r="B91" s="286"/>
      <c r="C91" s="18">
        <v>302</v>
      </c>
      <c r="D91" s="18">
        <v>162</v>
      </c>
      <c r="E91" s="79">
        <v>83.950617283950606</v>
      </c>
      <c r="F91" s="18">
        <v>3</v>
      </c>
      <c r="G91" s="18">
        <v>2</v>
      </c>
      <c r="H91" s="18">
        <v>157</v>
      </c>
      <c r="I91" s="18">
        <v>29</v>
      </c>
      <c r="J91" s="18">
        <v>32</v>
      </c>
      <c r="K91" s="18">
        <v>0</v>
      </c>
      <c r="L91" s="18">
        <v>7</v>
      </c>
      <c r="M91" s="18">
        <v>5</v>
      </c>
      <c r="N91" s="18">
        <v>0</v>
      </c>
      <c r="O91" s="18">
        <v>0</v>
      </c>
      <c r="P91" s="18">
        <v>47</v>
      </c>
      <c r="Q91" s="18">
        <v>0</v>
      </c>
      <c r="R91" s="18">
        <v>4</v>
      </c>
      <c r="S91" s="18">
        <v>0</v>
      </c>
      <c r="T91" s="18">
        <v>0</v>
      </c>
      <c r="U91" s="18">
        <v>0</v>
      </c>
      <c r="V91" s="18">
        <v>33</v>
      </c>
    </row>
    <row r="92" spans="1:22" s="17" customFormat="1" ht="12" customHeight="1" x14ac:dyDescent="0.2">
      <c r="A92" s="286" t="s">
        <v>127</v>
      </c>
      <c r="B92" s="286"/>
      <c r="C92" s="18">
        <v>862</v>
      </c>
      <c r="D92" s="18">
        <v>528</v>
      </c>
      <c r="E92" s="79">
        <v>82.765151515151516</v>
      </c>
      <c r="F92" s="18">
        <v>7</v>
      </c>
      <c r="G92" s="18">
        <v>0</v>
      </c>
      <c r="H92" s="18">
        <v>521</v>
      </c>
      <c r="I92" s="18">
        <v>151</v>
      </c>
      <c r="J92" s="18">
        <v>135</v>
      </c>
      <c r="K92" s="18">
        <v>6</v>
      </c>
      <c r="L92" s="18">
        <v>33</v>
      </c>
      <c r="M92" s="18">
        <v>27</v>
      </c>
      <c r="N92" s="18">
        <v>2</v>
      </c>
      <c r="O92" s="18">
        <v>2</v>
      </c>
      <c r="P92" s="18">
        <v>52</v>
      </c>
      <c r="Q92" s="18">
        <v>1</v>
      </c>
      <c r="R92" s="18">
        <v>17</v>
      </c>
      <c r="S92" s="18">
        <v>0</v>
      </c>
      <c r="T92" s="18">
        <v>0</v>
      </c>
      <c r="U92" s="18">
        <v>0</v>
      </c>
      <c r="V92" s="18">
        <v>95</v>
      </c>
    </row>
    <row r="93" spans="1:22" s="17" customFormat="1" ht="12" customHeight="1" x14ac:dyDescent="0.2">
      <c r="A93" s="286" t="s">
        <v>129</v>
      </c>
      <c r="B93" s="286"/>
      <c r="C93" s="18">
        <v>893</v>
      </c>
      <c r="D93" s="18">
        <v>585</v>
      </c>
      <c r="E93" s="79">
        <v>81.880341880341874</v>
      </c>
      <c r="F93" s="18">
        <v>15</v>
      </c>
      <c r="G93" s="18">
        <v>3</v>
      </c>
      <c r="H93" s="18">
        <v>567</v>
      </c>
      <c r="I93" s="18">
        <v>152</v>
      </c>
      <c r="J93" s="18">
        <v>123</v>
      </c>
      <c r="K93" s="18">
        <v>2</v>
      </c>
      <c r="L93" s="18">
        <v>59</v>
      </c>
      <c r="M93" s="18">
        <v>23</v>
      </c>
      <c r="N93" s="18">
        <v>0</v>
      </c>
      <c r="O93" s="18">
        <v>6</v>
      </c>
      <c r="P93" s="18">
        <v>86</v>
      </c>
      <c r="Q93" s="18">
        <v>1</v>
      </c>
      <c r="R93" s="18">
        <v>21</v>
      </c>
      <c r="S93" s="18">
        <v>1</v>
      </c>
      <c r="T93" s="18">
        <v>0</v>
      </c>
      <c r="U93" s="18">
        <v>3</v>
      </c>
      <c r="V93" s="18">
        <v>90</v>
      </c>
    </row>
    <row r="94" spans="1:22" s="17" customFormat="1" ht="12" customHeight="1" x14ac:dyDescent="0.2">
      <c r="A94" s="286" t="s">
        <v>131</v>
      </c>
      <c r="B94" s="286"/>
      <c r="C94" s="18">
        <v>34832</v>
      </c>
      <c r="D94" s="18">
        <v>20095</v>
      </c>
      <c r="E94" s="79">
        <v>78.646429460064695</v>
      </c>
      <c r="F94" s="18">
        <v>396</v>
      </c>
      <c r="G94" s="18">
        <v>195</v>
      </c>
      <c r="H94" s="18">
        <v>19504</v>
      </c>
      <c r="I94" s="18">
        <v>4950</v>
      </c>
      <c r="J94" s="18">
        <v>4352</v>
      </c>
      <c r="K94" s="18">
        <v>199</v>
      </c>
      <c r="L94" s="18">
        <v>2297</v>
      </c>
      <c r="M94" s="18">
        <v>1000</v>
      </c>
      <c r="N94" s="18">
        <v>15</v>
      </c>
      <c r="O94" s="18">
        <v>127</v>
      </c>
      <c r="P94" s="18">
        <v>2210</v>
      </c>
      <c r="Q94" s="18">
        <v>94</v>
      </c>
      <c r="R94" s="18">
        <v>1030</v>
      </c>
      <c r="S94" s="18">
        <v>8</v>
      </c>
      <c r="T94" s="18">
        <v>44</v>
      </c>
      <c r="U94" s="18">
        <v>52</v>
      </c>
      <c r="V94" s="18">
        <v>3126</v>
      </c>
    </row>
    <row r="95" spans="1:22" s="17" customFormat="1" ht="12" customHeight="1" x14ac:dyDescent="0.2">
      <c r="A95" s="286" t="s">
        <v>132</v>
      </c>
      <c r="B95" s="286"/>
      <c r="C95" s="18">
        <v>1026</v>
      </c>
      <c r="D95" s="18">
        <v>591</v>
      </c>
      <c r="E95" s="79">
        <v>92.89340101522842</v>
      </c>
      <c r="F95" s="18">
        <v>15</v>
      </c>
      <c r="G95" s="18">
        <v>2</v>
      </c>
      <c r="H95" s="18">
        <v>574</v>
      </c>
      <c r="I95" s="18">
        <v>146</v>
      </c>
      <c r="J95" s="18">
        <v>114</v>
      </c>
      <c r="K95" s="18">
        <v>0</v>
      </c>
      <c r="L95" s="18">
        <v>68</v>
      </c>
      <c r="M95" s="18">
        <v>23</v>
      </c>
      <c r="N95" s="18">
        <v>1</v>
      </c>
      <c r="O95" s="18">
        <v>4</v>
      </c>
      <c r="P95" s="18">
        <v>88</v>
      </c>
      <c r="Q95" s="18">
        <v>6</v>
      </c>
      <c r="R95" s="18">
        <v>34</v>
      </c>
      <c r="S95" s="18">
        <v>2</v>
      </c>
      <c r="T95" s="18">
        <v>2</v>
      </c>
      <c r="U95" s="18">
        <v>1</v>
      </c>
      <c r="V95" s="18">
        <v>85</v>
      </c>
    </row>
    <row r="96" spans="1:22" s="17" customFormat="1" ht="12" customHeight="1" x14ac:dyDescent="0.2">
      <c r="A96" s="286" t="s">
        <v>133</v>
      </c>
      <c r="B96" s="286"/>
      <c r="C96" s="18">
        <v>891</v>
      </c>
      <c r="D96" s="18">
        <v>611</v>
      </c>
      <c r="E96" s="79">
        <v>87.72504091653029</v>
      </c>
      <c r="F96" s="18">
        <v>17</v>
      </c>
      <c r="G96" s="18">
        <v>7</v>
      </c>
      <c r="H96" s="18">
        <v>587</v>
      </c>
      <c r="I96" s="18">
        <v>149</v>
      </c>
      <c r="J96" s="18">
        <v>108</v>
      </c>
      <c r="K96" s="18">
        <v>3</v>
      </c>
      <c r="L96" s="18">
        <v>71</v>
      </c>
      <c r="M96" s="18">
        <v>20</v>
      </c>
      <c r="N96" s="18">
        <v>0</v>
      </c>
      <c r="O96" s="18">
        <v>3</v>
      </c>
      <c r="P96" s="18">
        <v>104</v>
      </c>
      <c r="Q96" s="18">
        <v>0</v>
      </c>
      <c r="R96" s="18">
        <v>36</v>
      </c>
      <c r="S96" s="18">
        <v>0</v>
      </c>
      <c r="T96" s="18">
        <v>0</v>
      </c>
      <c r="U96" s="18">
        <v>0</v>
      </c>
      <c r="V96" s="18">
        <v>93</v>
      </c>
    </row>
    <row r="97" spans="1:22" s="17" customFormat="1" ht="12" customHeight="1" x14ac:dyDescent="0.2">
      <c r="A97" s="286" t="s">
        <v>134</v>
      </c>
      <c r="B97" s="286"/>
      <c r="C97" s="18">
        <v>369</v>
      </c>
      <c r="D97" s="18">
        <v>238</v>
      </c>
      <c r="E97" s="79">
        <v>90.756302521008408</v>
      </c>
      <c r="F97" s="18">
        <v>8</v>
      </c>
      <c r="G97" s="18">
        <v>0</v>
      </c>
      <c r="H97" s="18">
        <v>230</v>
      </c>
      <c r="I97" s="18">
        <v>56</v>
      </c>
      <c r="J97" s="18">
        <v>35</v>
      </c>
      <c r="K97" s="18">
        <v>4</v>
      </c>
      <c r="L97" s="18">
        <v>46</v>
      </c>
      <c r="M97" s="18">
        <v>12</v>
      </c>
      <c r="N97" s="18">
        <v>0</v>
      </c>
      <c r="O97" s="18">
        <v>2</v>
      </c>
      <c r="P97" s="18">
        <v>33</v>
      </c>
      <c r="Q97" s="18">
        <v>1</v>
      </c>
      <c r="R97" s="18">
        <v>7</v>
      </c>
      <c r="S97" s="18">
        <v>0</v>
      </c>
      <c r="T97" s="18">
        <v>0</v>
      </c>
      <c r="U97" s="18">
        <v>0</v>
      </c>
      <c r="V97" s="18">
        <v>34</v>
      </c>
    </row>
    <row r="98" spans="1:22" s="17" customFormat="1" ht="12" customHeight="1" x14ac:dyDescent="0.2">
      <c r="A98" s="286" t="s">
        <v>135</v>
      </c>
      <c r="B98" s="286"/>
      <c r="C98" s="18">
        <v>3211</v>
      </c>
      <c r="D98" s="18">
        <v>1942</v>
      </c>
      <c r="E98" s="79">
        <v>83.213182286302782</v>
      </c>
      <c r="F98" s="18">
        <v>45</v>
      </c>
      <c r="G98" s="18">
        <v>11</v>
      </c>
      <c r="H98" s="18">
        <v>1886</v>
      </c>
      <c r="I98" s="18">
        <v>314</v>
      </c>
      <c r="J98" s="18">
        <v>248</v>
      </c>
      <c r="K98" s="18">
        <v>14</v>
      </c>
      <c r="L98" s="18">
        <v>273</v>
      </c>
      <c r="M98" s="18">
        <v>93</v>
      </c>
      <c r="N98" s="18">
        <v>0</v>
      </c>
      <c r="O98" s="18">
        <v>10</v>
      </c>
      <c r="P98" s="18">
        <v>537</v>
      </c>
      <c r="Q98" s="18">
        <v>21</v>
      </c>
      <c r="R98" s="18">
        <v>71</v>
      </c>
      <c r="S98" s="18">
        <v>0</v>
      </c>
      <c r="T98" s="18">
        <v>5</v>
      </c>
      <c r="U98" s="18">
        <v>9</v>
      </c>
      <c r="V98" s="18">
        <v>291</v>
      </c>
    </row>
    <row r="99" spans="1:22" s="17" customFormat="1" ht="12" customHeight="1" x14ac:dyDescent="0.2">
      <c r="A99" s="286" t="s">
        <v>136</v>
      </c>
      <c r="B99" s="286"/>
      <c r="C99" s="18">
        <v>845</v>
      </c>
      <c r="D99" s="18">
        <v>504</v>
      </c>
      <c r="E99" s="79">
        <v>82.539682539682531</v>
      </c>
      <c r="F99" s="18">
        <v>10</v>
      </c>
      <c r="G99" s="18">
        <v>4</v>
      </c>
      <c r="H99" s="18">
        <v>490</v>
      </c>
      <c r="I99" s="18">
        <v>124</v>
      </c>
      <c r="J99" s="18">
        <v>107</v>
      </c>
      <c r="K99" s="18">
        <v>3</v>
      </c>
      <c r="L99" s="18">
        <v>49</v>
      </c>
      <c r="M99" s="18">
        <v>32</v>
      </c>
      <c r="N99" s="18">
        <v>0</v>
      </c>
      <c r="O99" s="18">
        <v>3</v>
      </c>
      <c r="P99" s="18">
        <v>62</v>
      </c>
      <c r="Q99" s="18">
        <v>2</v>
      </c>
      <c r="R99" s="18">
        <v>25</v>
      </c>
      <c r="S99" s="18">
        <v>1</v>
      </c>
      <c r="T99" s="18">
        <v>0</v>
      </c>
      <c r="U99" s="18">
        <v>1</v>
      </c>
      <c r="V99" s="18">
        <v>81</v>
      </c>
    </row>
    <row r="100" spans="1:22" s="17" customFormat="1" ht="12" customHeight="1" x14ac:dyDescent="0.2">
      <c r="A100" s="286" t="s">
        <v>137</v>
      </c>
      <c r="B100" s="286"/>
      <c r="C100" s="18">
        <v>974</v>
      </c>
      <c r="D100" s="18">
        <v>645</v>
      </c>
      <c r="E100" s="79">
        <v>83.255813953488371</v>
      </c>
      <c r="F100" s="18">
        <v>17</v>
      </c>
      <c r="G100" s="18">
        <v>2</v>
      </c>
      <c r="H100" s="18">
        <v>626</v>
      </c>
      <c r="I100" s="18">
        <v>99</v>
      </c>
      <c r="J100" s="18">
        <v>204</v>
      </c>
      <c r="K100" s="18">
        <v>4</v>
      </c>
      <c r="L100" s="18">
        <v>82</v>
      </c>
      <c r="M100" s="18">
        <v>42</v>
      </c>
      <c r="N100" s="18">
        <v>1</v>
      </c>
      <c r="O100" s="18">
        <v>7</v>
      </c>
      <c r="P100" s="18">
        <v>60</v>
      </c>
      <c r="Q100" s="18">
        <v>6</v>
      </c>
      <c r="R100" s="18">
        <v>29</v>
      </c>
      <c r="S100" s="18">
        <v>0</v>
      </c>
      <c r="T100" s="18">
        <v>1</v>
      </c>
      <c r="U100" s="18">
        <v>3</v>
      </c>
      <c r="V100" s="18">
        <v>88</v>
      </c>
    </row>
    <row r="101" spans="1:22" s="17" customFormat="1" ht="12" customHeight="1" x14ac:dyDescent="0.2">
      <c r="A101" s="286" t="s">
        <v>138</v>
      </c>
      <c r="B101" s="286"/>
      <c r="C101" s="18">
        <v>887</v>
      </c>
      <c r="D101" s="18">
        <v>641</v>
      </c>
      <c r="E101" s="79">
        <v>74.414976599063962</v>
      </c>
      <c r="F101" s="18">
        <v>16</v>
      </c>
      <c r="G101" s="18">
        <v>4</v>
      </c>
      <c r="H101" s="18">
        <v>621</v>
      </c>
      <c r="I101" s="18">
        <v>184</v>
      </c>
      <c r="J101" s="18">
        <v>108</v>
      </c>
      <c r="K101" s="18">
        <v>2</v>
      </c>
      <c r="L101" s="18">
        <v>36</v>
      </c>
      <c r="M101" s="18">
        <v>17</v>
      </c>
      <c r="N101" s="18">
        <v>1</v>
      </c>
      <c r="O101" s="18">
        <v>8</v>
      </c>
      <c r="P101" s="18">
        <v>128</v>
      </c>
      <c r="Q101" s="18">
        <v>0</v>
      </c>
      <c r="R101" s="18">
        <v>20</v>
      </c>
      <c r="S101" s="18">
        <v>0</v>
      </c>
      <c r="T101" s="18">
        <v>1</v>
      </c>
      <c r="U101" s="18">
        <v>0</v>
      </c>
      <c r="V101" s="18">
        <v>116</v>
      </c>
    </row>
    <row r="102" spans="1:22" s="17" customFormat="1" ht="12" customHeight="1" x14ac:dyDescent="0.2">
      <c r="A102" s="286" t="s">
        <v>139</v>
      </c>
      <c r="B102" s="286"/>
      <c r="C102" s="18">
        <v>199</v>
      </c>
      <c r="D102" s="18">
        <v>117</v>
      </c>
      <c r="E102" s="79">
        <v>75.213675213675216</v>
      </c>
      <c r="F102" s="18">
        <v>5</v>
      </c>
      <c r="G102" s="18">
        <v>0</v>
      </c>
      <c r="H102" s="18">
        <v>112</v>
      </c>
      <c r="I102" s="18">
        <v>35</v>
      </c>
      <c r="J102" s="18">
        <v>15</v>
      </c>
      <c r="K102" s="18">
        <v>0</v>
      </c>
      <c r="L102" s="18">
        <v>19</v>
      </c>
      <c r="M102" s="18">
        <v>9</v>
      </c>
      <c r="N102" s="18">
        <v>0</v>
      </c>
      <c r="O102" s="18">
        <v>0</v>
      </c>
      <c r="P102" s="18">
        <v>5</v>
      </c>
      <c r="Q102" s="18">
        <v>0</v>
      </c>
      <c r="R102" s="18">
        <v>3</v>
      </c>
      <c r="S102" s="18">
        <v>7</v>
      </c>
      <c r="T102" s="18">
        <v>0</v>
      </c>
      <c r="U102" s="18">
        <v>1</v>
      </c>
      <c r="V102" s="18">
        <v>18</v>
      </c>
    </row>
    <row r="103" spans="1:22" s="17" customFormat="1" ht="12" customHeight="1" x14ac:dyDescent="0.2">
      <c r="A103" s="286" t="s">
        <v>355</v>
      </c>
      <c r="B103" s="286"/>
      <c r="C103" s="18">
        <v>2882</v>
      </c>
      <c r="D103" s="18">
        <v>1978</v>
      </c>
      <c r="E103" s="79">
        <v>84.226491405460052</v>
      </c>
      <c r="F103" s="18">
        <v>35</v>
      </c>
      <c r="G103" s="18">
        <v>12</v>
      </c>
      <c r="H103" s="18">
        <v>1931</v>
      </c>
      <c r="I103" s="18">
        <v>478</v>
      </c>
      <c r="J103" s="18">
        <v>455</v>
      </c>
      <c r="K103" s="18">
        <v>19</v>
      </c>
      <c r="L103" s="18">
        <v>170</v>
      </c>
      <c r="M103" s="18">
        <v>73</v>
      </c>
      <c r="N103" s="18">
        <v>8</v>
      </c>
      <c r="O103" s="18">
        <v>24</v>
      </c>
      <c r="P103" s="18">
        <v>319</v>
      </c>
      <c r="Q103" s="18">
        <v>6</v>
      </c>
      <c r="R103" s="18">
        <v>60</v>
      </c>
      <c r="S103" s="18">
        <v>0</v>
      </c>
      <c r="T103" s="18">
        <v>2</v>
      </c>
      <c r="U103" s="18">
        <v>1</v>
      </c>
      <c r="V103" s="18">
        <v>316</v>
      </c>
    </row>
    <row r="104" spans="1:22" s="17" customFormat="1" ht="12" customHeight="1" x14ac:dyDescent="0.2">
      <c r="A104" s="286" t="s">
        <v>140</v>
      </c>
      <c r="B104" s="286"/>
      <c r="C104" s="18">
        <v>649</v>
      </c>
      <c r="D104" s="18">
        <v>364</v>
      </c>
      <c r="E104" s="79">
        <v>87.087912087912088</v>
      </c>
      <c r="F104" s="18">
        <v>5</v>
      </c>
      <c r="G104" s="18">
        <v>1</v>
      </c>
      <c r="H104" s="18">
        <v>358</v>
      </c>
      <c r="I104" s="18">
        <v>92</v>
      </c>
      <c r="J104" s="18">
        <v>59</v>
      </c>
      <c r="K104" s="18">
        <v>3</v>
      </c>
      <c r="L104" s="18">
        <v>28</v>
      </c>
      <c r="M104" s="18">
        <v>28</v>
      </c>
      <c r="N104" s="18">
        <v>0</v>
      </c>
      <c r="O104" s="18">
        <v>1</v>
      </c>
      <c r="P104" s="18">
        <v>38</v>
      </c>
      <c r="Q104" s="18">
        <v>1</v>
      </c>
      <c r="R104" s="18">
        <v>50</v>
      </c>
      <c r="S104" s="18">
        <v>0</v>
      </c>
      <c r="T104" s="18">
        <v>4</v>
      </c>
      <c r="U104" s="18">
        <v>0</v>
      </c>
      <c r="V104" s="18">
        <v>54</v>
      </c>
    </row>
    <row r="105" spans="1:22" s="17" customFormat="1" ht="12" customHeight="1" x14ac:dyDescent="0.2">
      <c r="A105" s="286" t="s">
        <v>141</v>
      </c>
      <c r="B105" s="286"/>
      <c r="C105" s="18">
        <v>390</v>
      </c>
      <c r="D105" s="18">
        <v>272</v>
      </c>
      <c r="E105" s="79">
        <v>74.632352941176478</v>
      </c>
      <c r="F105" s="18">
        <v>7</v>
      </c>
      <c r="G105" s="18">
        <v>0</v>
      </c>
      <c r="H105" s="18">
        <v>265</v>
      </c>
      <c r="I105" s="18">
        <v>38</v>
      </c>
      <c r="J105" s="18">
        <v>104</v>
      </c>
      <c r="K105" s="18">
        <v>5</v>
      </c>
      <c r="L105" s="18">
        <v>34</v>
      </c>
      <c r="M105" s="18">
        <v>10</v>
      </c>
      <c r="N105" s="18">
        <v>0</v>
      </c>
      <c r="O105" s="18">
        <v>2</v>
      </c>
      <c r="P105" s="18">
        <v>9</v>
      </c>
      <c r="Q105" s="18">
        <v>0</v>
      </c>
      <c r="R105" s="18">
        <v>18</v>
      </c>
      <c r="S105" s="18">
        <v>1</v>
      </c>
      <c r="T105" s="18">
        <v>0</v>
      </c>
      <c r="U105" s="18">
        <v>0</v>
      </c>
      <c r="V105" s="18">
        <v>44</v>
      </c>
    </row>
    <row r="106" spans="1:22" s="17" customFormat="1" ht="12" customHeight="1" x14ac:dyDescent="0.2">
      <c r="A106" s="286" t="s">
        <v>142</v>
      </c>
      <c r="B106" s="286"/>
      <c r="C106" s="18">
        <v>599</v>
      </c>
      <c r="D106" s="18">
        <v>389</v>
      </c>
      <c r="E106" s="79">
        <v>85.604113110539842</v>
      </c>
      <c r="F106" s="18">
        <v>7</v>
      </c>
      <c r="G106" s="18">
        <v>3</v>
      </c>
      <c r="H106" s="18">
        <v>379</v>
      </c>
      <c r="I106" s="18">
        <v>94</v>
      </c>
      <c r="J106" s="18">
        <v>73</v>
      </c>
      <c r="K106" s="18">
        <v>4</v>
      </c>
      <c r="L106" s="18">
        <v>62</v>
      </c>
      <c r="M106" s="18">
        <v>24</v>
      </c>
      <c r="N106" s="18">
        <v>1</v>
      </c>
      <c r="O106" s="18">
        <v>3</v>
      </c>
      <c r="P106" s="18">
        <v>37</v>
      </c>
      <c r="Q106" s="18">
        <v>1</v>
      </c>
      <c r="R106" s="18">
        <v>19</v>
      </c>
      <c r="S106" s="18">
        <v>1</v>
      </c>
      <c r="T106" s="18">
        <v>1</v>
      </c>
      <c r="U106" s="18">
        <v>0</v>
      </c>
      <c r="V106" s="18">
        <v>59</v>
      </c>
    </row>
    <row r="107" spans="1:22" s="17" customFormat="1" ht="12" customHeight="1" x14ac:dyDescent="0.2">
      <c r="A107" s="286" t="s">
        <v>143</v>
      </c>
      <c r="B107" s="286"/>
      <c r="C107" s="18">
        <v>270</v>
      </c>
      <c r="D107" s="18">
        <v>204</v>
      </c>
      <c r="E107" s="79">
        <v>78.431372549019613</v>
      </c>
      <c r="F107" s="18">
        <v>5</v>
      </c>
      <c r="G107" s="18">
        <v>0</v>
      </c>
      <c r="H107" s="18">
        <v>199</v>
      </c>
      <c r="I107" s="18">
        <v>36</v>
      </c>
      <c r="J107" s="18">
        <v>28</v>
      </c>
      <c r="K107" s="18">
        <v>0</v>
      </c>
      <c r="L107" s="18">
        <v>21</v>
      </c>
      <c r="M107" s="18">
        <v>5</v>
      </c>
      <c r="N107" s="18">
        <v>0</v>
      </c>
      <c r="O107" s="18">
        <v>2</v>
      </c>
      <c r="P107" s="18">
        <v>68</v>
      </c>
      <c r="Q107" s="18">
        <v>3</v>
      </c>
      <c r="R107" s="18">
        <v>6</v>
      </c>
      <c r="S107" s="18">
        <v>1</v>
      </c>
      <c r="T107" s="18">
        <v>0</v>
      </c>
      <c r="U107" s="18">
        <v>0</v>
      </c>
      <c r="V107" s="18">
        <v>29</v>
      </c>
    </row>
    <row r="108" spans="1:22" s="17" customFormat="1" ht="12" customHeight="1" x14ac:dyDescent="0.2">
      <c r="A108" s="286" t="s">
        <v>144</v>
      </c>
      <c r="B108" s="286"/>
      <c r="C108" s="18">
        <v>631</v>
      </c>
      <c r="D108" s="18">
        <v>396</v>
      </c>
      <c r="E108" s="79">
        <v>77.525252525252526</v>
      </c>
      <c r="F108" s="18">
        <v>9</v>
      </c>
      <c r="G108" s="18">
        <v>1</v>
      </c>
      <c r="H108" s="18">
        <v>386</v>
      </c>
      <c r="I108" s="18">
        <v>110</v>
      </c>
      <c r="J108" s="18">
        <v>82</v>
      </c>
      <c r="K108" s="18">
        <v>2</v>
      </c>
      <c r="L108" s="18">
        <v>55</v>
      </c>
      <c r="M108" s="18">
        <v>19</v>
      </c>
      <c r="N108" s="18">
        <v>0</v>
      </c>
      <c r="O108" s="18">
        <v>6</v>
      </c>
      <c r="P108" s="18">
        <v>32</v>
      </c>
      <c r="Q108" s="18">
        <v>1</v>
      </c>
      <c r="R108" s="18">
        <v>14</v>
      </c>
      <c r="S108" s="18">
        <v>0</v>
      </c>
      <c r="T108" s="18">
        <v>0</v>
      </c>
      <c r="U108" s="18">
        <v>1</v>
      </c>
      <c r="V108" s="18">
        <v>64</v>
      </c>
    </row>
    <row r="109" spans="1:22" s="17" customFormat="1" ht="12" customHeight="1" x14ac:dyDescent="0.2">
      <c r="A109" s="286" t="s">
        <v>145</v>
      </c>
      <c r="B109" s="286"/>
      <c r="C109" s="18">
        <v>962</v>
      </c>
      <c r="D109" s="18">
        <v>654</v>
      </c>
      <c r="E109" s="79">
        <v>84.709480122324152</v>
      </c>
      <c r="F109" s="18">
        <v>23</v>
      </c>
      <c r="G109" s="18">
        <v>1</v>
      </c>
      <c r="H109" s="18">
        <v>630</v>
      </c>
      <c r="I109" s="18">
        <v>168</v>
      </c>
      <c r="J109" s="18">
        <v>144</v>
      </c>
      <c r="K109" s="18">
        <v>11</v>
      </c>
      <c r="L109" s="18">
        <v>103</v>
      </c>
      <c r="M109" s="18">
        <v>43</v>
      </c>
      <c r="N109" s="18">
        <v>0</v>
      </c>
      <c r="O109" s="18">
        <v>6</v>
      </c>
      <c r="P109" s="18">
        <v>32</v>
      </c>
      <c r="Q109" s="18">
        <v>1</v>
      </c>
      <c r="R109" s="18">
        <v>36</v>
      </c>
      <c r="S109" s="18">
        <v>0</v>
      </c>
      <c r="T109" s="18">
        <v>0</v>
      </c>
      <c r="U109" s="18">
        <v>2</v>
      </c>
      <c r="V109" s="18">
        <v>84</v>
      </c>
    </row>
    <row r="110" spans="1:22" s="17" customFormat="1" ht="12" customHeight="1" x14ac:dyDescent="0.2">
      <c r="A110" s="286" t="s">
        <v>146</v>
      </c>
      <c r="B110" s="286"/>
      <c r="C110" s="18">
        <v>1625</v>
      </c>
      <c r="D110" s="18">
        <v>840</v>
      </c>
      <c r="E110" s="79">
        <v>83.571428571428569</v>
      </c>
      <c r="F110" s="18">
        <v>20</v>
      </c>
      <c r="G110" s="18">
        <v>9</v>
      </c>
      <c r="H110" s="18">
        <v>811</v>
      </c>
      <c r="I110" s="18">
        <v>197</v>
      </c>
      <c r="J110" s="18">
        <v>202</v>
      </c>
      <c r="K110" s="18">
        <v>5</v>
      </c>
      <c r="L110" s="18">
        <v>83</v>
      </c>
      <c r="M110" s="18">
        <v>54</v>
      </c>
      <c r="N110" s="18">
        <v>1</v>
      </c>
      <c r="O110" s="18">
        <v>1</v>
      </c>
      <c r="P110" s="18">
        <v>82</v>
      </c>
      <c r="Q110" s="18">
        <v>2</v>
      </c>
      <c r="R110" s="18">
        <v>42</v>
      </c>
      <c r="S110" s="18">
        <v>0</v>
      </c>
      <c r="T110" s="18">
        <v>1</v>
      </c>
      <c r="U110" s="18">
        <v>4</v>
      </c>
      <c r="V110" s="18">
        <v>137</v>
      </c>
    </row>
    <row r="111" spans="1:22" s="17" customFormat="1" ht="12" customHeight="1" x14ac:dyDescent="0.2">
      <c r="A111" s="286" t="s">
        <v>147</v>
      </c>
      <c r="B111" s="286"/>
      <c r="C111" s="18">
        <v>1271</v>
      </c>
      <c r="D111" s="18">
        <v>799</v>
      </c>
      <c r="E111" s="79">
        <v>79.849812265331664</v>
      </c>
      <c r="F111" s="18">
        <v>20</v>
      </c>
      <c r="G111" s="18">
        <v>4</v>
      </c>
      <c r="H111" s="18">
        <v>775</v>
      </c>
      <c r="I111" s="18">
        <v>210</v>
      </c>
      <c r="J111" s="18">
        <v>174</v>
      </c>
      <c r="K111" s="18">
        <v>11</v>
      </c>
      <c r="L111" s="18">
        <v>111</v>
      </c>
      <c r="M111" s="18">
        <v>46</v>
      </c>
      <c r="N111" s="18">
        <v>3</v>
      </c>
      <c r="O111" s="18">
        <v>4</v>
      </c>
      <c r="P111" s="18">
        <v>46</v>
      </c>
      <c r="Q111" s="18">
        <v>6</v>
      </c>
      <c r="R111" s="18">
        <v>35</v>
      </c>
      <c r="S111" s="18">
        <v>0</v>
      </c>
      <c r="T111" s="18">
        <v>0</v>
      </c>
      <c r="U111" s="18">
        <v>1</v>
      </c>
      <c r="V111" s="18">
        <v>128</v>
      </c>
    </row>
    <row r="112" spans="1:22" s="17" customFormat="1" ht="12" customHeight="1" x14ac:dyDescent="0.2">
      <c r="A112" s="286" t="s">
        <v>148</v>
      </c>
      <c r="B112" s="286"/>
      <c r="C112" s="18">
        <v>527</v>
      </c>
      <c r="D112" s="18">
        <v>293</v>
      </c>
      <c r="E112" s="79">
        <v>81.228668941979521</v>
      </c>
      <c r="F112" s="18">
        <v>7</v>
      </c>
      <c r="G112" s="18">
        <v>3</v>
      </c>
      <c r="H112" s="18">
        <v>283</v>
      </c>
      <c r="I112" s="18">
        <v>67</v>
      </c>
      <c r="J112" s="18">
        <v>88</v>
      </c>
      <c r="K112" s="18">
        <v>6</v>
      </c>
      <c r="L112" s="18">
        <v>29</v>
      </c>
      <c r="M112" s="18">
        <v>6</v>
      </c>
      <c r="N112" s="18">
        <v>0</v>
      </c>
      <c r="O112" s="18">
        <v>5</v>
      </c>
      <c r="P112" s="18">
        <v>23</v>
      </c>
      <c r="Q112" s="18">
        <v>1</v>
      </c>
      <c r="R112" s="18">
        <v>12</v>
      </c>
      <c r="S112" s="18">
        <v>0</v>
      </c>
      <c r="T112" s="18">
        <v>0</v>
      </c>
      <c r="U112" s="18">
        <v>0</v>
      </c>
      <c r="V112" s="18">
        <v>46</v>
      </c>
    </row>
    <row r="113" spans="1:22" s="17" customFormat="1" ht="12" customHeight="1" x14ac:dyDescent="0.2">
      <c r="A113" s="286" t="s">
        <v>149</v>
      </c>
      <c r="B113" s="286"/>
      <c r="C113" s="18">
        <v>1021</v>
      </c>
      <c r="D113" s="18">
        <v>685</v>
      </c>
      <c r="E113" s="79">
        <v>80</v>
      </c>
      <c r="F113" s="18">
        <v>18</v>
      </c>
      <c r="G113" s="18">
        <v>0</v>
      </c>
      <c r="H113" s="18">
        <v>667</v>
      </c>
      <c r="I113" s="18">
        <v>113</v>
      </c>
      <c r="J113" s="18">
        <v>172</v>
      </c>
      <c r="K113" s="18">
        <v>6</v>
      </c>
      <c r="L113" s="18">
        <v>63</v>
      </c>
      <c r="M113" s="18">
        <v>34</v>
      </c>
      <c r="N113" s="18">
        <v>0</v>
      </c>
      <c r="O113" s="18">
        <v>7</v>
      </c>
      <c r="P113" s="18">
        <v>108</v>
      </c>
      <c r="Q113" s="18">
        <v>4</v>
      </c>
      <c r="R113" s="18">
        <v>42</v>
      </c>
      <c r="S113" s="18">
        <v>0</v>
      </c>
      <c r="T113" s="18">
        <v>4</v>
      </c>
      <c r="U113" s="18">
        <v>1</v>
      </c>
      <c r="V113" s="18">
        <v>113</v>
      </c>
    </row>
    <row r="114" spans="1:22" s="17" customFormat="1" ht="12" customHeight="1" x14ac:dyDescent="0.2">
      <c r="A114" s="286" t="s">
        <v>150</v>
      </c>
      <c r="B114" s="286"/>
      <c r="C114" s="18">
        <v>1005</v>
      </c>
      <c r="D114" s="18">
        <v>634</v>
      </c>
      <c r="E114" s="79">
        <v>86.908517350157737</v>
      </c>
      <c r="F114" s="18">
        <v>11</v>
      </c>
      <c r="G114" s="18">
        <v>11</v>
      </c>
      <c r="H114" s="18">
        <v>612</v>
      </c>
      <c r="I114" s="18">
        <v>144</v>
      </c>
      <c r="J114" s="18">
        <v>92</v>
      </c>
      <c r="K114" s="18">
        <v>5</v>
      </c>
      <c r="L114" s="18">
        <v>77</v>
      </c>
      <c r="M114" s="18">
        <v>34</v>
      </c>
      <c r="N114" s="18">
        <v>0</v>
      </c>
      <c r="O114" s="18">
        <v>6</v>
      </c>
      <c r="P114" s="18">
        <v>123</v>
      </c>
      <c r="Q114" s="18">
        <v>1</v>
      </c>
      <c r="R114" s="18">
        <v>38</v>
      </c>
      <c r="S114" s="18">
        <v>0</v>
      </c>
      <c r="T114" s="18">
        <v>4</v>
      </c>
      <c r="U114" s="18">
        <v>1</v>
      </c>
      <c r="V114" s="18">
        <v>87</v>
      </c>
    </row>
    <row r="115" spans="1:22" s="17" customFormat="1" ht="12" customHeight="1" x14ac:dyDescent="0.2">
      <c r="A115" s="286" t="s">
        <v>152</v>
      </c>
      <c r="B115" s="286"/>
      <c r="C115" s="18">
        <v>560</v>
      </c>
      <c r="D115" s="18">
        <v>362</v>
      </c>
      <c r="E115" s="79">
        <v>81.491712707182316</v>
      </c>
      <c r="F115" s="18">
        <v>8</v>
      </c>
      <c r="G115" s="18">
        <v>5</v>
      </c>
      <c r="H115" s="18">
        <v>349</v>
      </c>
      <c r="I115" s="18">
        <v>90</v>
      </c>
      <c r="J115" s="18">
        <v>52</v>
      </c>
      <c r="K115" s="18">
        <v>7</v>
      </c>
      <c r="L115" s="18">
        <v>71</v>
      </c>
      <c r="M115" s="18">
        <v>19</v>
      </c>
      <c r="N115" s="18">
        <v>0</v>
      </c>
      <c r="O115" s="18">
        <v>5</v>
      </c>
      <c r="P115" s="18">
        <v>24</v>
      </c>
      <c r="Q115" s="18">
        <v>3</v>
      </c>
      <c r="R115" s="18">
        <v>14</v>
      </c>
      <c r="S115" s="18">
        <v>1</v>
      </c>
      <c r="T115" s="18">
        <v>1</v>
      </c>
      <c r="U115" s="18">
        <v>0</v>
      </c>
      <c r="V115" s="18">
        <v>62</v>
      </c>
    </row>
    <row r="116" spans="1:22" s="17" customFormat="1" ht="12" customHeight="1" x14ac:dyDescent="0.2">
      <c r="A116" s="286" t="s">
        <v>153</v>
      </c>
      <c r="B116" s="286"/>
      <c r="C116" s="18">
        <v>1207</v>
      </c>
      <c r="D116" s="18">
        <v>822</v>
      </c>
      <c r="E116" s="79">
        <v>84.793187347931877</v>
      </c>
      <c r="F116" s="18">
        <v>10</v>
      </c>
      <c r="G116" s="18">
        <v>3</v>
      </c>
      <c r="H116" s="18">
        <v>809</v>
      </c>
      <c r="I116" s="18">
        <v>176</v>
      </c>
      <c r="J116" s="18">
        <v>127</v>
      </c>
      <c r="K116" s="18">
        <v>8</v>
      </c>
      <c r="L116" s="18">
        <v>70</v>
      </c>
      <c r="M116" s="18">
        <v>53</v>
      </c>
      <c r="N116" s="18">
        <v>0</v>
      </c>
      <c r="O116" s="18">
        <v>3</v>
      </c>
      <c r="P116" s="18">
        <v>178</v>
      </c>
      <c r="Q116" s="18">
        <v>5</v>
      </c>
      <c r="R116" s="18">
        <v>44</v>
      </c>
      <c r="S116" s="18">
        <v>1</v>
      </c>
      <c r="T116" s="18">
        <v>1</v>
      </c>
      <c r="U116" s="18">
        <v>1</v>
      </c>
      <c r="V116" s="18">
        <v>142</v>
      </c>
    </row>
    <row r="117" spans="1:22" s="17" customFormat="1" ht="12" customHeight="1" x14ac:dyDescent="0.2">
      <c r="A117" s="286" t="s">
        <v>154</v>
      </c>
      <c r="B117" s="286"/>
      <c r="C117" s="18">
        <v>515</v>
      </c>
      <c r="D117" s="18">
        <v>310</v>
      </c>
      <c r="E117" s="79">
        <v>82.903225806451601</v>
      </c>
      <c r="F117" s="18">
        <v>3</v>
      </c>
      <c r="G117" s="18">
        <v>6</v>
      </c>
      <c r="H117" s="18">
        <v>301</v>
      </c>
      <c r="I117" s="18">
        <v>60</v>
      </c>
      <c r="J117" s="18">
        <v>50</v>
      </c>
      <c r="K117" s="18">
        <v>8</v>
      </c>
      <c r="L117" s="18">
        <v>26</v>
      </c>
      <c r="M117" s="18">
        <v>15</v>
      </c>
      <c r="N117" s="18">
        <v>0</v>
      </c>
      <c r="O117" s="18">
        <v>4</v>
      </c>
      <c r="P117" s="18">
        <v>68</v>
      </c>
      <c r="Q117" s="18">
        <v>4</v>
      </c>
      <c r="R117" s="18">
        <v>21</v>
      </c>
      <c r="S117" s="18">
        <v>0</v>
      </c>
      <c r="T117" s="18">
        <v>0</v>
      </c>
      <c r="U117" s="18">
        <v>0</v>
      </c>
      <c r="V117" s="18">
        <v>45</v>
      </c>
    </row>
    <row r="118" spans="1:22" s="17" customFormat="1" ht="12" customHeight="1" x14ac:dyDescent="0.2">
      <c r="A118" s="286" t="s">
        <v>157</v>
      </c>
      <c r="B118" s="286"/>
      <c r="C118" s="18">
        <v>1003</v>
      </c>
      <c r="D118" s="18">
        <v>675</v>
      </c>
      <c r="E118" s="79">
        <v>82.370370370370367</v>
      </c>
      <c r="F118" s="18">
        <v>9</v>
      </c>
      <c r="G118" s="18">
        <v>3</v>
      </c>
      <c r="H118" s="18">
        <v>663</v>
      </c>
      <c r="I118" s="18">
        <v>106</v>
      </c>
      <c r="J118" s="18">
        <v>150</v>
      </c>
      <c r="K118" s="18">
        <v>7</v>
      </c>
      <c r="L118" s="18">
        <v>84</v>
      </c>
      <c r="M118" s="18">
        <v>31</v>
      </c>
      <c r="N118" s="18">
        <v>0</v>
      </c>
      <c r="O118" s="18">
        <v>3</v>
      </c>
      <c r="P118" s="18">
        <v>149</v>
      </c>
      <c r="Q118" s="18">
        <v>2</v>
      </c>
      <c r="R118" s="18">
        <v>44</v>
      </c>
      <c r="S118" s="18">
        <v>1</v>
      </c>
      <c r="T118" s="18">
        <v>2</v>
      </c>
      <c r="U118" s="18">
        <v>4</v>
      </c>
      <c r="V118" s="18">
        <v>80</v>
      </c>
    </row>
    <row r="119" spans="1:22" s="17" customFormat="1" ht="12" customHeight="1" x14ac:dyDescent="0.2">
      <c r="A119" s="286" t="s">
        <v>158</v>
      </c>
      <c r="B119" s="286"/>
      <c r="C119" s="18">
        <v>1839</v>
      </c>
      <c r="D119" s="18">
        <v>1134</v>
      </c>
      <c r="E119" s="79">
        <v>81.040564373897709</v>
      </c>
      <c r="F119" s="18">
        <v>20</v>
      </c>
      <c r="G119" s="18">
        <v>12</v>
      </c>
      <c r="H119" s="18">
        <v>1102</v>
      </c>
      <c r="I119" s="18">
        <v>324</v>
      </c>
      <c r="J119" s="18">
        <v>238</v>
      </c>
      <c r="K119" s="18">
        <v>4</v>
      </c>
      <c r="L119" s="18">
        <v>116</v>
      </c>
      <c r="M119" s="18">
        <v>40</v>
      </c>
      <c r="N119" s="18">
        <v>0</v>
      </c>
      <c r="O119" s="18">
        <v>11</v>
      </c>
      <c r="P119" s="18">
        <v>105</v>
      </c>
      <c r="Q119" s="18">
        <v>3</v>
      </c>
      <c r="R119" s="18">
        <v>55</v>
      </c>
      <c r="S119" s="18">
        <v>0</v>
      </c>
      <c r="T119" s="18">
        <v>0</v>
      </c>
      <c r="U119" s="18">
        <v>4</v>
      </c>
      <c r="V119" s="18">
        <v>202</v>
      </c>
    </row>
    <row r="120" spans="1:22" s="17" customFormat="1" ht="12" customHeight="1" x14ac:dyDescent="0.2">
      <c r="A120" s="286" t="s">
        <v>160</v>
      </c>
      <c r="B120" s="286"/>
      <c r="C120" s="18">
        <v>382</v>
      </c>
      <c r="D120" s="18">
        <v>228</v>
      </c>
      <c r="E120" s="79">
        <v>79.385964912280699</v>
      </c>
      <c r="F120" s="18">
        <v>4</v>
      </c>
      <c r="G120" s="18">
        <v>2</v>
      </c>
      <c r="H120" s="18">
        <v>222</v>
      </c>
      <c r="I120" s="18">
        <v>49</v>
      </c>
      <c r="J120" s="18">
        <v>47</v>
      </c>
      <c r="K120" s="18">
        <v>2</v>
      </c>
      <c r="L120" s="18">
        <v>25</v>
      </c>
      <c r="M120" s="18">
        <v>11</v>
      </c>
      <c r="N120" s="18">
        <v>0</v>
      </c>
      <c r="O120" s="18">
        <v>4</v>
      </c>
      <c r="P120" s="18">
        <v>34</v>
      </c>
      <c r="Q120" s="18">
        <v>2</v>
      </c>
      <c r="R120" s="18">
        <v>10</v>
      </c>
      <c r="S120" s="18">
        <v>0</v>
      </c>
      <c r="T120" s="18">
        <v>0</v>
      </c>
      <c r="U120" s="18">
        <v>0</v>
      </c>
      <c r="V120" s="18">
        <v>38</v>
      </c>
    </row>
    <row r="121" spans="1:22" s="17" customFormat="1" ht="12" customHeight="1" x14ac:dyDescent="0.2">
      <c r="A121" s="286" t="s">
        <v>161</v>
      </c>
      <c r="B121" s="286"/>
      <c r="C121" s="18">
        <v>1224</v>
      </c>
      <c r="D121" s="18">
        <v>778</v>
      </c>
      <c r="E121" s="79">
        <v>83.804627249357324</v>
      </c>
      <c r="F121" s="18">
        <v>14</v>
      </c>
      <c r="G121" s="18">
        <v>7</v>
      </c>
      <c r="H121" s="18">
        <v>757</v>
      </c>
      <c r="I121" s="18">
        <v>165</v>
      </c>
      <c r="J121" s="18">
        <v>218</v>
      </c>
      <c r="K121" s="18">
        <v>2</v>
      </c>
      <c r="L121" s="18">
        <v>86</v>
      </c>
      <c r="M121" s="18">
        <v>26</v>
      </c>
      <c r="N121" s="18">
        <v>0</v>
      </c>
      <c r="O121" s="18">
        <v>12</v>
      </c>
      <c r="P121" s="18">
        <v>84</v>
      </c>
      <c r="Q121" s="18">
        <v>2</v>
      </c>
      <c r="R121" s="18">
        <v>42</v>
      </c>
      <c r="S121" s="18">
        <v>0</v>
      </c>
      <c r="T121" s="18">
        <v>1</v>
      </c>
      <c r="U121" s="18">
        <v>1</v>
      </c>
      <c r="V121" s="18">
        <v>118</v>
      </c>
    </row>
    <row r="122" spans="1:22" s="17" customFormat="1" ht="12" customHeight="1" x14ac:dyDescent="0.2">
      <c r="A122" s="290" t="s">
        <v>162</v>
      </c>
      <c r="B122" s="290"/>
      <c r="C122" s="23">
        <v>179</v>
      </c>
      <c r="D122" s="23">
        <v>103</v>
      </c>
      <c r="E122" s="79">
        <v>74.757281553398059</v>
      </c>
      <c r="F122" s="23">
        <v>1</v>
      </c>
      <c r="G122" s="23">
        <v>0</v>
      </c>
      <c r="H122" s="23">
        <v>102</v>
      </c>
      <c r="I122" s="23">
        <v>25</v>
      </c>
      <c r="J122" s="23">
        <v>31</v>
      </c>
      <c r="K122" s="23">
        <v>1</v>
      </c>
      <c r="L122" s="23">
        <v>11</v>
      </c>
      <c r="M122" s="23">
        <v>9</v>
      </c>
      <c r="N122" s="23">
        <v>0</v>
      </c>
      <c r="O122" s="23">
        <v>0</v>
      </c>
      <c r="P122" s="23">
        <v>6</v>
      </c>
      <c r="Q122" s="23">
        <v>2</v>
      </c>
      <c r="R122" s="23">
        <v>11</v>
      </c>
      <c r="S122" s="23">
        <v>0</v>
      </c>
      <c r="T122" s="23">
        <v>0</v>
      </c>
      <c r="U122" s="23">
        <v>0</v>
      </c>
      <c r="V122" s="23">
        <v>6</v>
      </c>
    </row>
    <row r="123" spans="1:22" s="17" customFormat="1" ht="12" customHeight="1" x14ac:dyDescent="0.2">
      <c r="A123" s="22"/>
      <c r="B123" s="22"/>
      <c r="C123" s="22"/>
      <c r="D123" s="22"/>
      <c r="E123" s="80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s="17" customFormat="1" ht="12" customHeight="1" x14ac:dyDescent="0.2">
      <c r="A124" s="285" t="s">
        <v>164</v>
      </c>
      <c r="B124" s="285"/>
      <c r="C124" s="16">
        <f t="shared" ref="C124:V124" si="43">SUM(C125:C151)</f>
        <v>42168</v>
      </c>
      <c r="D124" s="16">
        <f t="shared" si="43"/>
        <v>23608</v>
      </c>
      <c r="E124" s="77">
        <v>85.246526601152155</v>
      </c>
      <c r="F124" s="16">
        <f t="shared" si="43"/>
        <v>545</v>
      </c>
      <c r="G124" s="16">
        <f t="shared" si="43"/>
        <v>135</v>
      </c>
      <c r="H124" s="16">
        <f t="shared" si="43"/>
        <v>22928</v>
      </c>
      <c r="I124" s="16">
        <f t="shared" si="43"/>
        <v>4137</v>
      </c>
      <c r="J124" s="16">
        <f t="shared" si="43"/>
        <v>4978</v>
      </c>
      <c r="K124" s="16">
        <f t="shared" si="43"/>
        <v>261</v>
      </c>
      <c r="L124" s="16">
        <f t="shared" si="43"/>
        <v>2966</v>
      </c>
      <c r="M124" s="16">
        <f t="shared" si="43"/>
        <v>1032</v>
      </c>
      <c r="N124" s="16">
        <f t="shared" si="43"/>
        <v>37</v>
      </c>
      <c r="O124" s="16">
        <f t="shared" si="43"/>
        <v>274</v>
      </c>
      <c r="P124" s="16">
        <f t="shared" si="43"/>
        <v>3287</v>
      </c>
      <c r="Q124" s="16">
        <f t="shared" si="43"/>
        <v>85</v>
      </c>
      <c r="R124" s="16">
        <f t="shared" si="43"/>
        <v>1496</v>
      </c>
      <c r="S124" s="16">
        <f t="shared" si="43"/>
        <v>7</v>
      </c>
      <c r="T124" s="16">
        <f t="shared" si="43"/>
        <v>39</v>
      </c>
      <c r="U124" s="16">
        <f t="shared" si="43"/>
        <v>74</v>
      </c>
      <c r="V124" s="16">
        <f t="shared" si="43"/>
        <v>4255</v>
      </c>
    </row>
    <row r="125" spans="1:22" s="17" customFormat="1" ht="12" customHeight="1" x14ac:dyDescent="0.2">
      <c r="A125" s="286" t="s">
        <v>165</v>
      </c>
      <c r="B125" s="286"/>
      <c r="C125" s="18">
        <v>3449</v>
      </c>
      <c r="D125" s="18">
        <v>1966</v>
      </c>
      <c r="E125" s="79">
        <v>88.301119023397774</v>
      </c>
      <c r="F125" s="18">
        <v>44</v>
      </c>
      <c r="G125" s="18">
        <v>24</v>
      </c>
      <c r="H125" s="18">
        <v>1898</v>
      </c>
      <c r="I125" s="18">
        <v>273</v>
      </c>
      <c r="J125" s="18">
        <v>542</v>
      </c>
      <c r="K125" s="18">
        <v>16</v>
      </c>
      <c r="L125" s="18">
        <v>171</v>
      </c>
      <c r="M125" s="18">
        <v>68</v>
      </c>
      <c r="N125" s="18">
        <v>0</v>
      </c>
      <c r="O125" s="18">
        <v>22</v>
      </c>
      <c r="P125" s="18">
        <v>275</v>
      </c>
      <c r="Q125" s="18">
        <v>6</v>
      </c>
      <c r="R125" s="18">
        <v>152</v>
      </c>
      <c r="S125" s="18">
        <v>0</v>
      </c>
      <c r="T125" s="18">
        <v>3</v>
      </c>
      <c r="U125" s="18">
        <v>3</v>
      </c>
      <c r="V125" s="18">
        <v>367</v>
      </c>
    </row>
    <row r="126" spans="1:22" s="17" customFormat="1" ht="12" customHeight="1" x14ac:dyDescent="0.2">
      <c r="A126" s="286" t="s">
        <v>167</v>
      </c>
      <c r="B126" s="286"/>
      <c r="C126" s="18">
        <v>161</v>
      </c>
      <c r="D126" s="18">
        <v>93</v>
      </c>
      <c r="E126" s="79">
        <v>86.021505376344081</v>
      </c>
      <c r="F126" s="18">
        <v>0</v>
      </c>
      <c r="G126" s="18">
        <v>0</v>
      </c>
      <c r="H126" s="18">
        <v>93</v>
      </c>
      <c r="I126" s="18">
        <v>24</v>
      </c>
      <c r="J126" s="18">
        <v>14</v>
      </c>
      <c r="K126" s="18">
        <v>0</v>
      </c>
      <c r="L126" s="18">
        <v>11</v>
      </c>
      <c r="M126" s="18">
        <v>1</v>
      </c>
      <c r="N126" s="18">
        <v>1</v>
      </c>
      <c r="O126" s="18">
        <v>7</v>
      </c>
      <c r="P126" s="18">
        <v>17</v>
      </c>
      <c r="Q126" s="18">
        <v>0</v>
      </c>
      <c r="R126" s="18">
        <v>4</v>
      </c>
      <c r="S126" s="18">
        <v>0</v>
      </c>
      <c r="T126" s="18">
        <v>0</v>
      </c>
      <c r="U126" s="18">
        <v>0</v>
      </c>
      <c r="V126" s="18">
        <v>14</v>
      </c>
    </row>
    <row r="127" spans="1:22" s="17" customFormat="1" ht="12" customHeight="1" x14ac:dyDescent="0.2">
      <c r="A127" s="286" t="s">
        <v>168</v>
      </c>
      <c r="B127" s="286"/>
      <c r="C127" s="18">
        <v>388</v>
      </c>
      <c r="D127" s="18">
        <v>221</v>
      </c>
      <c r="E127" s="79">
        <v>82.35294117647058</v>
      </c>
      <c r="F127" s="18">
        <v>8</v>
      </c>
      <c r="G127" s="18">
        <v>1</v>
      </c>
      <c r="H127" s="18">
        <v>212</v>
      </c>
      <c r="I127" s="18">
        <v>28</v>
      </c>
      <c r="J127" s="18">
        <v>52</v>
      </c>
      <c r="K127" s="18">
        <v>2</v>
      </c>
      <c r="L127" s="18">
        <v>22</v>
      </c>
      <c r="M127" s="18">
        <v>8</v>
      </c>
      <c r="N127" s="18">
        <v>0</v>
      </c>
      <c r="O127" s="18">
        <v>2</v>
      </c>
      <c r="P127" s="18">
        <v>58</v>
      </c>
      <c r="Q127" s="18">
        <v>2</v>
      </c>
      <c r="R127" s="18">
        <v>6</v>
      </c>
      <c r="S127" s="18">
        <v>1</v>
      </c>
      <c r="T127" s="18">
        <v>0</v>
      </c>
      <c r="U127" s="18">
        <v>0</v>
      </c>
      <c r="V127" s="18">
        <v>31</v>
      </c>
    </row>
    <row r="128" spans="1:22" s="17" customFormat="1" ht="12" customHeight="1" x14ac:dyDescent="0.2">
      <c r="A128" s="286" t="s">
        <v>169</v>
      </c>
      <c r="B128" s="286"/>
      <c r="C128" s="18">
        <v>1376</v>
      </c>
      <c r="D128" s="18">
        <v>717</v>
      </c>
      <c r="E128" s="79">
        <v>84.797768479776849</v>
      </c>
      <c r="F128" s="18">
        <v>15</v>
      </c>
      <c r="G128" s="18">
        <v>4</v>
      </c>
      <c r="H128" s="18">
        <v>698</v>
      </c>
      <c r="I128" s="18">
        <v>109</v>
      </c>
      <c r="J128" s="18">
        <v>192</v>
      </c>
      <c r="K128" s="18">
        <v>9</v>
      </c>
      <c r="L128" s="18">
        <v>116</v>
      </c>
      <c r="M128" s="18">
        <v>15</v>
      </c>
      <c r="N128" s="18">
        <v>5</v>
      </c>
      <c r="O128" s="18">
        <v>6</v>
      </c>
      <c r="P128" s="18">
        <v>65</v>
      </c>
      <c r="Q128" s="18">
        <v>3</v>
      </c>
      <c r="R128" s="18">
        <v>79</v>
      </c>
      <c r="S128" s="18">
        <v>0</v>
      </c>
      <c r="T128" s="18">
        <v>1</v>
      </c>
      <c r="U128" s="18">
        <v>3</v>
      </c>
      <c r="V128" s="18">
        <v>95</v>
      </c>
    </row>
    <row r="129" spans="1:22" s="17" customFormat="1" ht="12" customHeight="1" x14ac:dyDescent="0.2">
      <c r="A129" s="286" t="s">
        <v>356</v>
      </c>
      <c r="B129" s="286"/>
      <c r="C129" s="18">
        <v>959</v>
      </c>
      <c r="D129" s="18">
        <v>614</v>
      </c>
      <c r="E129" s="79">
        <v>78.990228013029324</v>
      </c>
      <c r="F129" s="18">
        <v>8</v>
      </c>
      <c r="G129" s="18">
        <v>0</v>
      </c>
      <c r="H129" s="18">
        <v>606</v>
      </c>
      <c r="I129" s="18">
        <v>120</v>
      </c>
      <c r="J129" s="18">
        <v>169</v>
      </c>
      <c r="K129" s="18">
        <v>9</v>
      </c>
      <c r="L129" s="18">
        <v>73</v>
      </c>
      <c r="M129" s="18">
        <v>20</v>
      </c>
      <c r="N129" s="18">
        <v>0</v>
      </c>
      <c r="O129" s="18">
        <v>15</v>
      </c>
      <c r="P129" s="18">
        <v>72</v>
      </c>
      <c r="Q129" s="18">
        <v>1</v>
      </c>
      <c r="R129" s="18">
        <v>18</v>
      </c>
      <c r="S129" s="18">
        <v>2</v>
      </c>
      <c r="T129" s="18">
        <v>0</v>
      </c>
      <c r="U129" s="18">
        <v>3</v>
      </c>
      <c r="V129" s="18">
        <v>104</v>
      </c>
    </row>
    <row r="130" spans="1:22" s="17" customFormat="1" ht="12" customHeight="1" x14ac:dyDescent="0.2">
      <c r="A130" s="286" t="s">
        <v>173</v>
      </c>
      <c r="B130" s="286"/>
      <c r="C130" s="18">
        <v>13</v>
      </c>
      <c r="D130" s="18">
        <v>5</v>
      </c>
      <c r="E130" s="79">
        <v>40</v>
      </c>
      <c r="F130" s="18">
        <v>0</v>
      </c>
      <c r="G130" s="18">
        <v>0</v>
      </c>
      <c r="H130" s="18">
        <v>5</v>
      </c>
      <c r="I130" s="18">
        <v>2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3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</row>
    <row r="131" spans="1:22" s="17" customFormat="1" ht="12" customHeight="1" x14ac:dyDescent="0.2">
      <c r="A131" s="286" t="s">
        <v>357</v>
      </c>
      <c r="B131" s="286"/>
      <c r="C131" s="18">
        <v>1958</v>
      </c>
      <c r="D131" s="18">
        <v>1204</v>
      </c>
      <c r="E131" s="79">
        <v>86.960132890365443</v>
      </c>
      <c r="F131" s="18">
        <v>27</v>
      </c>
      <c r="G131" s="18">
        <v>2</v>
      </c>
      <c r="H131" s="18">
        <v>1175</v>
      </c>
      <c r="I131" s="18">
        <v>201</v>
      </c>
      <c r="J131" s="18">
        <v>192</v>
      </c>
      <c r="K131" s="18">
        <v>9</v>
      </c>
      <c r="L131" s="18">
        <v>115</v>
      </c>
      <c r="M131" s="18">
        <v>61</v>
      </c>
      <c r="N131" s="18">
        <v>0</v>
      </c>
      <c r="O131" s="18">
        <v>20</v>
      </c>
      <c r="P131" s="18">
        <v>220</v>
      </c>
      <c r="Q131" s="18">
        <v>3</v>
      </c>
      <c r="R131" s="18">
        <v>59</v>
      </c>
      <c r="S131" s="18">
        <v>0</v>
      </c>
      <c r="T131" s="18">
        <v>3</v>
      </c>
      <c r="U131" s="18">
        <v>2</v>
      </c>
      <c r="V131" s="18">
        <v>290</v>
      </c>
    </row>
    <row r="132" spans="1:22" s="17" customFormat="1" ht="12" customHeight="1" x14ac:dyDescent="0.2">
      <c r="A132" s="286" t="s">
        <v>175</v>
      </c>
      <c r="B132" s="286"/>
      <c r="C132" s="18">
        <v>106</v>
      </c>
      <c r="D132" s="18">
        <v>77</v>
      </c>
      <c r="E132" s="79">
        <v>74.025974025974023</v>
      </c>
      <c r="F132" s="18">
        <v>1</v>
      </c>
      <c r="G132" s="18">
        <v>0</v>
      </c>
      <c r="H132" s="18">
        <v>76</v>
      </c>
      <c r="I132" s="18">
        <v>36</v>
      </c>
      <c r="J132" s="18">
        <v>1</v>
      </c>
      <c r="K132" s="18">
        <v>2</v>
      </c>
      <c r="L132" s="18">
        <v>3</v>
      </c>
      <c r="M132" s="18">
        <v>1</v>
      </c>
      <c r="N132" s="18">
        <v>0</v>
      </c>
      <c r="O132" s="18">
        <v>3</v>
      </c>
      <c r="P132" s="18">
        <v>7</v>
      </c>
      <c r="Q132" s="18">
        <v>0</v>
      </c>
      <c r="R132" s="18">
        <v>1</v>
      </c>
      <c r="S132" s="18">
        <v>0</v>
      </c>
      <c r="T132" s="18">
        <v>0</v>
      </c>
      <c r="U132" s="18">
        <v>1</v>
      </c>
      <c r="V132" s="18">
        <v>21</v>
      </c>
    </row>
    <row r="133" spans="1:22" s="11" customFormat="1" ht="12" customHeight="1" x14ac:dyDescent="0.2">
      <c r="A133" s="291" t="s">
        <v>358</v>
      </c>
      <c r="B133" s="291"/>
      <c r="C133" s="69">
        <v>3517</v>
      </c>
      <c r="D133" s="69">
        <v>1939</v>
      </c>
      <c r="E133" s="79">
        <v>94.739556472408452</v>
      </c>
      <c r="F133" s="69">
        <v>39</v>
      </c>
      <c r="G133" s="69">
        <v>5</v>
      </c>
      <c r="H133" s="69">
        <v>1895</v>
      </c>
      <c r="I133" s="69">
        <v>369</v>
      </c>
      <c r="J133" s="69">
        <v>452</v>
      </c>
      <c r="K133" s="69">
        <v>9</v>
      </c>
      <c r="L133" s="69">
        <v>232</v>
      </c>
      <c r="M133" s="69">
        <v>104</v>
      </c>
      <c r="N133" s="69">
        <v>0</v>
      </c>
      <c r="O133" s="69">
        <v>18</v>
      </c>
      <c r="P133" s="69">
        <v>261</v>
      </c>
      <c r="Q133" s="69">
        <v>12</v>
      </c>
      <c r="R133" s="69">
        <v>95</v>
      </c>
      <c r="S133" s="69">
        <v>2</v>
      </c>
      <c r="T133" s="69">
        <v>0</v>
      </c>
      <c r="U133" s="69">
        <v>4</v>
      </c>
      <c r="V133" s="69">
        <v>337</v>
      </c>
    </row>
    <row r="134" spans="1:22" s="17" customFormat="1" ht="12" customHeight="1" x14ac:dyDescent="0.2">
      <c r="A134" s="286" t="s">
        <v>178</v>
      </c>
      <c r="B134" s="286"/>
      <c r="C134" s="18">
        <v>3077</v>
      </c>
      <c r="D134" s="18">
        <v>1905</v>
      </c>
      <c r="E134" s="79">
        <v>86.036745406824139</v>
      </c>
      <c r="F134" s="18">
        <v>25</v>
      </c>
      <c r="G134" s="18">
        <v>13</v>
      </c>
      <c r="H134" s="18">
        <v>1867</v>
      </c>
      <c r="I134" s="18">
        <v>400</v>
      </c>
      <c r="J134" s="18">
        <v>303</v>
      </c>
      <c r="K134" s="18">
        <v>21</v>
      </c>
      <c r="L134" s="18">
        <v>236</v>
      </c>
      <c r="M134" s="18">
        <v>58</v>
      </c>
      <c r="N134" s="18">
        <v>2</v>
      </c>
      <c r="O134" s="18">
        <v>22</v>
      </c>
      <c r="P134" s="18">
        <v>344</v>
      </c>
      <c r="Q134" s="18">
        <v>2</v>
      </c>
      <c r="R134" s="18">
        <v>88</v>
      </c>
      <c r="S134" s="18">
        <v>1</v>
      </c>
      <c r="T134" s="18">
        <v>2</v>
      </c>
      <c r="U134" s="18">
        <v>2</v>
      </c>
      <c r="V134" s="18">
        <v>386</v>
      </c>
    </row>
    <row r="135" spans="1:22" s="17" customFormat="1" ht="12" customHeight="1" x14ac:dyDescent="0.2">
      <c r="A135" s="286" t="s">
        <v>179</v>
      </c>
      <c r="B135" s="286"/>
      <c r="C135" s="18">
        <v>42</v>
      </c>
      <c r="D135" s="18">
        <v>29</v>
      </c>
      <c r="E135" s="79">
        <v>31.03448275862069</v>
      </c>
      <c r="F135" s="18">
        <v>0</v>
      </c>
      <c r="G135" s="18">
        <v>0</v>
      </c>
      <c r="H135" s="18">
        <v>29</v>
      </c>
      <c r="I135" s="18">
        <v>7</v>
      </c>
      <c r="J135" s="18">
        <v>13</v>
      </c>
      <c r="K135" s="18">
        <v>0</v>
      </c>
      <c r="L135" s="18">
        <v>5</v>
      </c>
      <c r="M135" s="18">
        <v>0</v>
      </c>
      <c r="N135" s="18">
        <v>0</v>
      </c>
      <c r="O135" s="18">
        <v>0</v>
      </c>
      <c r="P135" s="18">
        <v>1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3</v>
      </c>
    </row>
    <row r="136" spans="1:22" s="17" customFormat="1" ht="12" customHeight="1" x14ac:dyDescent="0.2">
      <c r="A136" s="286" t="s">
        <v>182</v>
      </c>
      <c r="B136" s="286"/>
      <c r="C136" s="18">
        <v>278</v>
      </c>
      <c r="D136" s="18">
        <v>119</v>
      </c>
      <c r="E136" s="79">
        <v>83.193277310924373</v>
      </c>
      <c r="F136" s="18">
        <v>4</v>
      </c>
      <c r="G136" s="18">
        <v>1</v>
      </c>
      <c r="H136" s="18">
        <v>114</v>
      </c>
      <c r="I136" s="18">
        <v>14</v>
      </c>
      <c r="J136" s="18">
        <v>36</v>
      </c>
      <c r="K136" s="18">
        <v>3</v>
      </c>
      <c r="L136" s="18">
        <v>18</v>
      </c>
      <c r="M136" s="18">
        <v>9</v>
      </c>
      <c r="N136" s="18">
        <v>0</v>
      </c>
      <c r="O136" s="18">
        <v>1</v>
      </c>
      <c r="P136" s="18">
        <v>4</v>
      </c>
      <c r="Q136" s="18">
        <v>0</v>
      </c>
      <c r="R136" s="18">
        <v>6</v>
      </c>
      <c r="S136" s="18">
        <v>0</v>
      </c>
      <c r="T136" s="18">
        <v>0</v>
      </c>
      <c r="U136" s="18">
        <v>0</v>
      </c>
      <c r="V136" s="18">
        <v>23</v>
      </c>
    </row>
    <row r="137" spans="1:22" s="17" customFormat="1" ht="12" customHeight="1" x14ac:dyDescent="0.2">
      <c r="A137" s="286" t="s">
        <v>183</v>
      </c>
      <c r="B137" s="286"/>
      <c r="C137" s="18">
        <v>845</v>
      </c>
      <c r="D137" s="18">
        <v>430</v>
      </c>
      <c r="E137" s="79">
        <v>79.069767441860463</v>
      </c>
      <c r="F137" s="18">
        <v>11</v>
      </c>
      <c r="G137" s="18">
        <v>4</v>
      </c>
      <c r="H137" s="18">
        <v>415</v>
      </c>
      <c r="I137" s="18">
        <v>111</v>
      </c>
      <c r="J137" s="18">
        <v>78</v>
      </c>
      <c r="K137" s="18">
        <v>2</v>
      </c>
      <c r="L137" s="18">
        <v>42</v>
      </c>
      <c r="M137" s="18">
        <v>19</v>
      </c>
      <c r="N137" s="18">
        <v>0</v>
      </c>
      <c r="O137" s="18">
        <v>9</v>
      </c>
      <c r="P137" s="18">
        <v>63</v>
      </c>
      <c r="Q137" s="18">
        <v>1</v>
      </c>
      <c r="R137" s="18">
        <v>21</v>
      </c>
      <c r="S137" s="18">
        <v>0</v>
      </c>
      <c r="T137" s="18">
        <v>0</v>
      </c>
      <c r="U137" s="18">
        <v>0</v>
      </c>
      <c r="V137" s="18">
        <v>69</v>
      </c>
    </row>
    <row r="138" spans="1:22" s="17" customFormat="1" ht="12" customHeight="1" x14ac:dyDescent="0.2">
      <c r="A138" s="286" t="s">
        <v>184</v>
      </c>
      <c r="B138" s="286"/>
      <c r="C138" s="18">
        <v>9434</v>
      </c>
      <c r="D138" s="18">
        <v>4769</v>
      </c>
      <c r="E138" s="79">
        <v>83.183057244705395</v>
      </c>
      <c r="F138" s="18">
        <v>142</v>
      </c>
      <c r="G138" s="18">
        <v>13</v>
      </c>
      <c r="H138" s="18">
        <v>4614</v>
      </c>
      <c r="I138" s="18">
        <v>794</v>
      </c>
      <c r="J138" s="18">
        <v>1068</v>
      </c>
      <c r="K138" s="18">
        <v>80</v>
      </c>
      <c r="L138" s="18">
        <v>655</v>
      </c>
      <c r="M138" s="18">
        <v>244</v>
      </c>
      <c r="N138" s="18">
        <v>9</v>
      </c>
      <c r="O138" s="18">
        <v>39</v>
      </c>
      <c r="P138" s="18">
        <v>569</v>
      </c>
      <c r="Q138" s="18">
        <v>9</v>
      </c>
      <c r="R138" s="18">
        <v>238</v>
      </c>
      <c r="S138" s="18">
        <v>0</v>
      </c>
      <c r="T138" s="18">
        <v>7</v>
      </c>
      <c r="U138" s="18">
        <v>28</v>
      </c>
      <c r="V138" s="18">
        <v>874</v>
      </c>
    </row>
    <row r="139" spans="1:22" s="17" customFormat="1" ht="12" customHeight="1" x14ac:dyDescent="0.2">
      <c r="A139" s="286" t="s">
        <v>185</v>
      </c>
      <c r="B139" s="286"/>
      <c r="C139" s="18">
        <v>4255</v>
      </c>
      <c r="D139" s="18">
        <v>2478</v>
      </c>
      <c r="E139" s="79">
        <v>82.970137207425338</v>
      </c>
      <c r="F139" s="18">
        <v>78</v>
      </c>
      <c r="G139" s="18">
        <v>18</v>
      </c>
      <c r="H139" s="18">
        <v>2382</v>
      </c>
      <c r="I139" s="18">
        <v>444</v>
      </c>
      <c r="J139" s="18">
        <v>456</v>
      </c>
      <c r="K139" s="18">
        <v>21</v>
      </c>
      <c r="L139" s="18">
        <v>282</v>
      </c>
      <c r="M139" s="18">
        <v>92</v>
      </c>
      <c r="N139" s="18">
        <v>2</v>
      </c>
      <c r="O139" s="18">
        <v>22</v>
      </c>
      <c r="P139" s="18">
        <v>299</v>
      </c>
      <c r="Q139" s="18">
        <v>9</v>
      </c>
      <c r="R139" s="18">
        <v>323</v>
      </c>
      <c r="S139" s="18">
        <v>0</v>
      </c>
      <c r="T139" s="18">
        <v>6</v>
      </c>
      <c r="U139" s="18">
        <v>6</v>
      </c>
      <c r="V139" s="18">
        <v>420</v>
      </c>
    </row>
    <row r="140" spans="1:22" s="17" customFormat="1" ht="12" customHeight="1" x14ac:dyDescent="0.2">
      <c r="A140" s="286" t="s">
        <v>187</v>
      </c>
      <c r="B140" s="286"/>
      <c r="C140" s="18">
        <v>165</v>
      </c>
      <c r="D140" s="18">
        <v>112</v>
      </c>
      <c r="E140" s="79">
        <v>88.392857142857139</v>
      </c>
      <c r="F140" s="18">
        <v>3</v>
      </c>
      <c r="G140" s="18">
        <v>0</v>
      </c>
      <c r="H140" s="18">
        <v>109</v>
      </c>
      <c r="I140" s="18">
        <v>18</v>
      </c>
      <c r="J140" s="18">
        <v>21</v>
      </c>
      <c r="K140" s="18">
        <v>1</v>
      </c>
      <c r="L140" s="18">
        <v>20</v>
      </c>
      <c r="M140" s="18">
        <v>12</v>
      </c>
      <c r="N140" s="18">
        <v>0</v>
      </c>
      <c r="O140" s="18">
        <v>4</v>
      </c>
      <c r="P140" s="18">
        <v>0</v>
      </c>
      <c r="Q140" s="18">
        <v>1</v>
      </c>
      <c r="R140" s="18">
        <v>5</v>
      </c>
      <c r="S140" s="18">
        <v>0</v>
      </c>
      <c r="T140" s="18">
        <v>0</v>
      </c>
      <c r="U140" s="18">
        <v>0</v>
      </c>
      <c r="V140" s="18">
        <v>27</v>
      </c>
    </row>
    <row r="141" spans="1:22" s="17" customFormat="1" ht="12" customHeight="1" x14ac:dyDescent="0.2">
      <c r="A141" s="286" t="s">
        <v>188</v>
      </c>
      <c r="B141" s="286"/>
      <c r="C141" s="18">
        <v>4817</v>
      </c>
      <c r="D141" s="18">
        <v>2693</v>
      </c>
      <c r="E141" s="79">
        <v>87.597474935016706</v>
      </c>
      <c r="F141" s="18">
        <v>54</v>
      </c>
      <c r="G141" s="18">
        <v>10</v>
      </c>
      <c r="H141" s="18">
        <v>2629</v>
      </c>
      <c r="I141" s="18">
        <v>447</v>
      </c>
      <c r="J141" s="18">
        <v>567</v>
      </c>
      <c r="K141" s="18">
        <v>35</v>
      </c>
      <c r="L141" s="18">
        <v>382</v>
      </c>
      <c r="M141" s="18">
        <v>138</v>
      </c>
      <c r="N141" s="18">
        <v>2</v>
      </c>
      <c r="O141" s="18">
        <v>28</v>
      </c>
      <c r="P141" s="18">
        <v>384</v>
      </c>
      <c r="Q141" s="18">
        <v>22</v>
      </c>
      <c r="R141" s="18">
        <v>140</v>
      </c>
      <c r="S141" s="18">
        <v>0</v>
      </c>
      <c r="T141" s="18">
        <v>8</v>
      </c>
      <c r="U141" s="18">
        <v>7</v>
      </c>
      <c r="V141" s="18">
        <v>469</v>
      </c>
    </row>
    <row r="142" spans="1:22" s="17" customFormat="1" ht="12" customHeight="1" x14ac:dyDescent="0.2">
      <c r="A142" s="286" t="s">
        <v>189</v>
      </c>
      <c r="B142" s="286"/>
      <c r="C142" s="18">
        <v>43</v>
      </c>
      <c r="D142" s="18">
        <v>27</v>
      </c>
      <c r="E142" s="79">
        <v>55.555555555555557</v>
      </c>
      <c r="F142" s="18">
        <v>1</v>
      </c>
      <c r="G142" s="18">
        <v>0</v>
      </c>
      <c r="H142" s="18">
        <v>26</v>
      </c>
      <c r="I142" s="18">
        <v>8</v>
      </c>
      <c r="J142" s="18">
        <v>3</v>
      </c>
      <c r="K142" s="18">
        <v>0</v>
      </c>
      <c r="L142" s="18">
        <v>5</v>
      </c>
      <c r="M142" s="18">
        <v>0</v>
      </c>
      <c r="N142" s="18">
        <v>0</v>
      </c>
      <c r="O142" s="18">
        <v>0</v>
      </c>
      <c r="P142" s="18">
        <v>3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7</v>
      </c>
    </row>
    <row r="143" spans="1:22" s="17" customFormat="1" ht="12" customHeight="1" x14ac:dyDescent="0.2">
      <c r="A143" s="286" t="s">
        <v>190</v>
      </c>
      <c r="B143" s="286"/>
      <c r="C143" s="18">
        <v>1875</v>
      </c>
      <c r="D143" s="18">
        <v>1061</v>
      </c>
      <c r="E143" s="79">
        <v>81.338360037700284</v>
      </c>
      <c r="F143" s="18">
        <v>25</v>
      </c>
      <c r="G143" s="18">
        <v>16</v>
      </c>
      <c r="H143" s="18">
        <v>1020</v>
      </c>
      <c r="I143" s="18">
        <v>163</v>
      </c>
      <c r="J143" s="18">
        <v>184</v>
      </c>
      <c r="K143" s="18">
        <v>11</v>
      </c>
      <c r="L143" s="18">
        <v>86</v>
      </c>
      <c r="M143" s="18">
        <v>32</v>
      </c>
      <c r="N143" s="18">
        <v>0</v>
      </c>
      <c r="O143" s="18">
        <v>11</v>
      </c>
      <c r="P143" s="18">
        <v>273</v>
      </c>
      <c r="Q143" s="18">
        <v>3</v>
      </c>
      <c r="R143" s="18">
        <v>65</v>
      </c>
      <c r="S143" s="18">
        <v>0</v>
      </c>
      <c r="T143" s="18">
        <v>1</v>
      </c>
      <c r="U143" s="18">
        <v>6</v>
      </c>
      <c r="V143" s="18">
        <v>185</v>
      </c>
    </row>
    <row r="144" spans="1:22" s="17" customFormat="1" ht="12" customHeight="1" x14ac:dyDescent="0.2">
      <c r="A144" s="286" t="s">
        <v>191</v>
      </c>
      <c r="B144" s="286"/>
      <c r="C144" s="18">
        <v>351</v>
      </c>
      <c r="D144" s="18">
        <v>150</v>
      </c>
      <c r="E144" s="79">
        <v>80.666666666666657</v>
      </c>
      <c r="F144" s="18">
        <v>0</v>
      </c>
      <c r="G144" s="18">
        <v>1</v>
      </c>
      <c r="H144" s="18">
        <v>149</v>
      </c>
      <c r="I144" s="18">
        <v>20</v>
      </c>
      <c r="J144" s="18">
        <v>37</v>
      </c>
      <c r="K144" s="18">
        <v>7</v>
      </c>
      <c r="L144" s="18">
        <v>26</v>
      </c>
      <c r="M144" s="18">
        <v>6</v>
      </c>
      <c r="N144" s="18">
        <v>0</v>
      </c>
      <c r="O144" s="18">
        <v>7</v>
      </c>
      <c r="P144" s="18">
        <v>12</v>
      </c>
      <c r="Q144" s="18">
        <v>1</v>
      </c>
      <c r="R144" s="18">
        <v>6</v>
      </c>
      <c r="S144" s="18">
        <v>0</v>
      </c>
      <c r="T144" s="18">
        <v>0</v>
      </c>
      <c r="U144" s="18">
        <v>0</v>
      </c>
      <c r="V144" s="18">
        <v>27</v>
      </c>
    </row>
    <row r="145" spans="1:22" s="17" customFormat="1" ht="12" customHeight="1" x14ac:dyDescent="0.2">
      <c r="A145" s="286" t="s">
        <v>192</v>
      </c>
      <c r="B145" s="286"/>
      <c r="C145" s="18">
        <v>572</v>
      </c>
      <c r="D145" s="18">
        <v>316</v>
      </c>
      <c r="E145" s="79">
        <v>88.924050632911388</v>
      </c>
      <c r="F145" s="18">
        <v>5</v>
      </c>
      <c r="G145" s="18">
        <v>7</v>
      </c>
      <c r="H145" s="18">
        <v>304</v>
      </c>
      <c r="I145" s="18">
        <v>23</v>
      </c>
      <c r="J145" s="18">
        <v>67</v>
      </c>
      <c r="K145" s="18">
        <v>0</v>
      </c>
      <c r="L145" s="18">
        <v>39</v>
      </c>
      <c r="M145" s="18">
        <v>21</v>
      </c>
      <c r="N145" s="18">
        <v>0</v>
      </c>
      <c r="O145" s="18">
        <v>2</v>
      </c>
      <c r="P145" s="18">
        <v>63</v>
      </c>
      <c r="Q145" s="18">
        <v>2</v>
      </c>
      <c r="R145" s="18">
        <v>28</v>
      </c>
      <c r="S145" s="18">
        <v>0</v>
      </c>
      <c r="T145" s="18">
        <v>0</v>
      </c>
      <c r="U145" s="18">
        <v>0</v>
      </c>
      <c r="V145" s="18">
        <v>59</v>
      </c>
    </row>
    <row r="146" spans="1:22" s="17" customFormat="1" ht="12" customHeight="1" x14ac:dyDescent="0.2">
      <c r="A146" s="286" t="s">
        <v>195</v>
      </c>
      <c r="B146" s="286"/>
      <c r="C146" s="18">
        <v>448</v>
      </c>
      <c r="D146" s="18">
        <v>246</v>
      </c>
      <c r="E146" s="79">
        <v>86.99186991869918</v>
      </c>
      <c r="F146" s="18">
        <v>10</v>
      </c>
      <c r="G146" s="18">
        <v>2</v>
      </c>
      <c r="H146" s="18">
        <v>234</v>
      </c>
      <c r="I146" s="18">
        <v>40</v>
      </c>
      <c r="J146" s="18">
        <v>49</v>
      </c>
      <c r="K146" s="18">
        <v>2</v>
      </c>
      <c r="L146" s="18">
        <v>36</v>
      </c>
      <c r="M146" s="18">
        <v>6</v>
      </c>
      <c r="N146" s="18">
        <v>14</v>
      </c>
      <c r="O146" s="18">
        <v>3</v>
      </c>
      <c r="P146" s="18">
        <v>10</v>
      </c>
      <c r="Q146" s="18">
        <v>0</v>
      </c>
      <c r="R146" s="18">
        <v>32</v>
      </c>
      <c r="S146" s="18">
        <v>0</v>
      </c>
      <c r="T146" s="18">
        <v>0</v>
      </c>
      <c r="U146" s="18">
        <v>1</v>
      </c>
      <c r="V146" s="18">
        <v>41</v>
      </c>
    </row>
    <row r="147" spans="1:22" s="17" customFormat="1" ht="12" customHeight="1" x14ac:dyDescent="0.2">
      <c r="A147" s="286" t="s">
        <v>198</v>
      </c>
      <c r="B147" s="286"/>
      <c r="C147" s="18">
        <v>87</v>
      </c>
      <c r="D147" s="18">
        <v>47</v>
      </c>
      <c r="E147" s="79">
        <v>65.957446808510639</v>
      </c>
      <c r="F147" s="18">
        <v>1</v>
      </c>
      <c r="G147" s="18">
        <v>0</v>
      </c>
      <c r="H147" s="18">
        <v>46</v>
      </c>
      <c r="I147" s="18">
        <v>12</v>
      </c>
      <c r="J147" s="18">
        <v>2</v>
      </c>
      <c r="K147" s="18">
        <v>0</v>
      </c>
      <c r="L147" s="18">
        <v>7</v>
      </c>
      <c r="M147" s="18">
        <v>1</v>
      </c>
      <c r="N147" s="18">
        <v>0</v>
      </c>
      <c r="O147" s="18">
        <v>3</v>
      </c>
      <c r="P147" s="18">
        <v>7</v>
      </c>
      <c r="Q147" s="18">
        <v>0</v>
      </c>
      <c r="R147" s="18">
        <v>4</v>
      </c>
      <c r="S147" s="18">
        <v>0</v>
      </c>
      <c r="T147" s="18">
        <v>0</v>
      </c>
      <c r="U147" s="18">
        <v>0</v>
      </c>
      <c r="V147" s="18">
        <v>10</v>
      </c>
    </row>
    <row r="148" spans="1:22" s="17" customFormat="1" ht="12" customHeight="1" x14ac:dyDescent="0.2">
      <c r="A148" s="286" t="s">
        <v>200</v>
      </c>
      <c r="B148" s="286"/>
      <c r="C148" s="18">
        <v>1691</v>
      </c>
      <c r="D148" s="18">
        <v>931</v>
      </c>
      <c r="E148" s="79">
        <v>77.121374865735774</v>
      </c>
      <c r="F148" s="18">
        <v>18</v>
      </c>
      <c r="G148" s="18">
        <v>10</v>
      </c>
      <c r="H148" s="18">
        <v>903</v>
      </c>
      <c r="I148" s="18">
        <v>196</v>
      </c>
      <c r="J148" s="18">
        <v>175</v>
      </c>
      <c r="K148" s="18">
        <v>10</v>
      </c>
      <c r="L148" s="18">
        <v>123</v>
      </c>
      <c r="M148" s="18">
        <v>47</v>
      </c>
      <c r="N148" s="18">
        <v>2</v>
      </c>
      <c r="O148" s="18">
        <v>11</v>
      </c>
      <c r="P148" s="18">
        <v>103</v>
      </c>
      <c r="Q148" s="18">
        <v>0</v>
      </c>
      <c r="R148" s="18">
        <v>62</v>
      </c>
      <c r="S148" s="18">
        <v>0</v>
      </c>
      <c r="T148" s="18">
        <v>4</v>
      </c>
      <c r="U148" s="18">
        <v>2</v>
      </c>
      <c r="V148" s="18">
        <v>168</v>
      </c>
    </row>
    <row r="149" spans="1:22" s="17" customFormat="1" ht="12" customHeight="1" x14ac:dyDescent="0.2">
      <c r="A149" s="286" t="s">
        <v>377</v>
      </c>
      <c r="B149" s="286"/>
      <c r="C149" s="18">
        <v>1934</v>
      </c>
      <c r="D149" s="18">
        <v>1264</v>
      </c>
      <c r="E149" s="79">
        <v>89.240506329113927</v>
      </c>
      <c r="F149" s="18">
        <v>23</v>
      </c>
      <c r="G149" s="18">
        <v>4</v>
      </c>
      <c r="H149" s="18">
        <v>1237</v>
      </c>
      <c r="I149" s="18">
        <v>224</v>
      </c>
      <c r="J149" s="18">
        <v>252</v>
      </c>
      <c r="K149" s="18">
        <v>12</v>
      </c>
      <c r="L149" s="18">
        <v>235</v>
      </c>
      <c r="M149" s="18">
        <v>62</v>
      </c>
      <c r="N149" s="18">
        <v>0</v>
      </c>
      <c r="O149" s="18">
        <v>17</v>
      </c>
      <c r="P149" s="18">
        <v>149</v>
      </c>
      <c r="Q149" s="18">
        <v>8</v>
      </c>
      <c r="R149" s="18">
        <v>62</v>
      </c>
      <c r="S149" s="18">
        <v>1</v>
      </c>
      <c r="T149" s="18">
        <v>4</v>
      </c>
      <c r="U149" s="18">
        <v>5</v>
      </c>
      <c r="V149" s="18">
        <v>206</v>
      </c>
    </row>
    <row r="150" spans="1:22" s="17" customFormat="1" ht="12" customHeight="1" x14ac:dyDescent="0.2">
      <c r="A150" s="286" t="s">
        <v>201</v>
      </c>
      <c r="B150" s="286"/>
      <c r="C150" s="18">
        <v>63</v>
      </c>
      <c r="D150" s="18">
        <v>53</v>
      </c>
      <c r="E150" s="79">
        <v>75.471698113207552</v>
      </c>
      <c r="F150" s="18">
        <v>0</v>
      </c>
      <c r="G150" s="18">
        <v>0</v>
      </c>
      <c r="H150" s="18">
        <v>53</v>
      </c>
      <c r="I150" s="18">
        <v>6</v>
      </c>
      <c r="J150" s="18">
        <v>19</v>
      </c>
      <c r="K150" s="18">
        <v>0</v>
      </c>
      <c r="L150" s="18">
        <v>4</v>
      </c>
      <c r="M150" s="18">
        <v>2</v>
      </c>
      <c r="N150" s="18">
        <v>0</v>
      </c>
      <c r="O150" s="18">
        <v>1</v>
      </c>
      <c r="P150" s="18">
        <v>16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5</v>
      </c>
    </row>
    <row r="151" spans="1:22" s="17" customFormat="1" ht="12" customHeight="1" x14ac:dyDescent="0.2">
      <c r="A151" s="287" t="s">
        <v>204</v>
      </c>
      <c r="B151" s="287"/>
      <c r="C151" s="23">
        <v>264</v>
      </c>
      <c r="D151" s="23">
        <v>142</v>
      </c>
      <c r="E151" s="79">
        <v>78.873239436619713</v>
      </c>
      <c r="F151" s="23">
        <v>3</v>
      </c>
      <c r="G151" s="23">
        <v>0</v>
      </c>
      <c r="H151" s="23">
        <v>139</v>
      </c>
      <c r="I151" s="23">
        <v>48</v>
      </c>
      <c r="J151" s="23">
        <v>34</v>
      </c>
      <c r="K151" s="23">
        <v>0</v>
      </c>
      <c r="L151" s="23">
        <v>22</v>
      </c>
      <c r="M151" s="23">
        <v>5</v>
      </c>
      <c r="N151" s="23">
        <v>0</v>
      </c>
      <c r="O151" s="23">
        <v>1</v>
      </c>
      <c r="P151" s="23">
        <v>9</v>
      </c>
      <c r="Q151" s="23">
        <v>0</v>
      </c>
      <c r="R151" s="23">
        <v>2</v>
      </c>
      <c r="S151" s="23">
        <v>0</v>
      </c>
      <c r="T151" s="23">
        <v>0</v>
      </c>
      <c r="U151" s="23">
        <v>1</v>
      </c>
      <c r="V151" s="23">
        <v>17</v>
      </c>
    </row>
    <row r="152" spans="1:22" s="17" customFormat="1" ht="12" customHeight="1" x14ac:dyDescent="0.2">
      <c r="A152" s="22"/>
      <c r="B152" s="22"/>
      <c r="C152" s="22"/>
      <c r="D152" s="22"/>
      <c r="E152" s="80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s="17" customFormat="1" ht="12" customHeight="1" x14ac:dyDescent="0.2">
      <c r="A153" s="285" t="s">
        <v>205</v>
      </c>
      <c r="B153" s="285"/>
      <c r="C153" s="16">
        <f t="shared" ref="C153:V153" si="44">SUM(C154:C161)</f>
        <v>4494</v>
      </c>
      <c r="D153" s="16">
        <f t="shared" si="44"/>
        <v>2999</v>
      </c>
      <c r="E153" s="77">
        <v>82.627542514171395</v>
      </c>
      <c r="F153" s="16">
        <f t="shared" si="44"/>
        <v>53</v>
      </c>
      <c r="G153" s="16">
        <f t="shared" si="44"/>
        <v>15</v>
      </c>
      <c r="H153" s="16">
        <f t="shared" si="44"/>
        <v>2931</v>
      </c>
      <c r="I153" s="16">
        <f t="shared" si="44"/>
        <v>493</v>
      </c>
      <c r="J153" s="16">
        <f t="shared" si="44"/>
        <v>568</v>
      </c>
      <c r="K153" s="16">
        <f t="shared" si="44"/>
        <v>42</v>
      </c>
      <c r="L153" s="16">
        <f t="shared" si="44"/>
        <v>287</v>
      </c>
      <c r="M153" s="16">
        <f t="shared" si="44"/>
        <v>97</v>
      </c>
      <c r="N153" s="16">
        <f t="shared" si="44"/>
        <v>1</v>
      </c>
      <c r="O153" s="16">
        <f t="shared" si="44"/>
        <v>120</v>
      </c>
      <c r="P153" s="16">
        <f t="shared" si="44"/>
        <v>602</v>
      </c>
      <c r="Q153" s="16">
        <f t="shared" si="44"/>
        <v>6</v>
      </c>
      <c r="R153" s="16">
        <f t="shared" si="44"/>
        <v>113</v>
      </c>
      <c r="S153" s="16">
        <f t="shared" si="44"/>
        <v>2</v>
      </c>
      <c r="T153" s="16">
        <f t="shared" si="44"/>
        <v>5</v>
      </c>
      <c r="U153" s="16">
        <f t="shared" si="44"/>
        <v>7</v>
      </c>
      <c r="V153" s="16">
        <f t="shared" si="44"/>
        <v>588</v>
      </c>
    </row>
    <row r="154" spans="1:22" s="17" customFormat="1" ht="12" customHeight="1" x14ac:dyDescent="0.2">
      <c r="A154" s="286" t="s">
        <v>359</v>
      </c>
      <c r="B154" s="286"/>
      <c r="C154" s="18">
        <v>1091</v>
      </c>
      <c r="D154" s="18">
        <v>732</v>
      </c>
      <c r="E154" s="79">
        <v>85.519125683060111</v>
      </c>
      <c r="F154" s="18">
        <v>17</v>
      </c>
      <c r="G154" s="18">
        <v>3</v>
      </c>
      <c r="H154" s="18">
        <v>712</v>
      </c>
      <c r="I154" s="18">
        <v>110</v>
      </c>
      <c r="J154" s="18">
        <v>112</v>
      </c>
      <c r="K154" s="18">
        <v>13</v>
      </c>
      <c r="L154" s="18">
        <v>92</v>
      </c>
      <c r="M154" s="18">
        <v>33</v>
      </c>
      <c r="N154" s="18">
        <v>0</v>
      </c>
      <c r="O154" s="18">
        <v>24</v>
      </c>
      <c r="P154" s="18">
        <v>146</v>
      </c>
      <c r="Q154" s="18">
        <v>3</v>
      </c>
      <c r="R154" s="18">
        <v>24</v>
      </c>
      <c r="S154" s="18">
        <v>1</v>
      </c>
      <c r="T154" s="18">
        <v>1</v>
      </c>
      <c r="U154" s="18">
        <v>3</v>
      </c>
      <c r="V154" s="18">
        <v>150</v>
      </c>
    </row>
    <row r="155" spans="1:22" s="17" customFormat="1" ht="12" customHeight="1" x14ac:dyDescent="0.2">
      <c r="A155" s="286" t="s">
        <v>207</v>
      </c>
      <c r="B155" s="286"/>
      <c r="C155" s="18">
        <v>47</v>
      </c>
      <c r="D155" s="18">
        <v>32</v>
      </c>
      <c r="E155" s="79">
        <v>84.375</v>
      </c>
      <c r="F155" s="18">
        <v>1</v>
      </c>
      <c r="G155" s="18">
        <v>0</v>
      </c>
      <c r="H155" s="18">
        <v>31</v>
      </c>
      <c r="I155" s="18">
        <v>4</v>
      </c>
      <c r="J155" s="18">
        <v>3</v>
      </c>
      <c r="K155" s="18">
        <v>0</v>
      </c>
      <c r="L155" s="18">
        <v>2</v>
      </c>
      <c r="M155" s="18">
        <v>0</v>
      </c>
      <c r="N155" s="18">
        <v>0</v>
      </c>
      <c r="O155" s="18">
        <v>4</v>
      </c>
      <c r="P155" s="18">
        <v>4</v>
      </c>
      <c r="Q155" s="18">
        <v>0</v>
      </c>
      <c r="R155" s="18">
        <v>0</v>
      </c>
      <c r="S155" s="18">
        <v>0</v>
      </c>
      <c r="T155" s="18">
        <v>0</v>
      </c>
      <c r="U155" s="18">
        <v>1</v>
      </c>
      <c r="V155" s="18">
        <v>13</v>
      </c>
    </row>
    <row r="156" spans="1:22" s="17" customFormat="1" ht="12" customHeight="1" x14ac:dyDescent="0.2">
      <c r="A156" s="286" t="s">
        <v>208</v>
      </c>
      <c r="B156" s="286"/>
      <c r="C156" s="18">
        <v>59</v>
      </c>
      <c r="D156" s="18">
        <v>31</v>
      </c>
      <c r="E156" s="79">
        <v>87.096774193548384</v>
      </c>
      <c r="F156" s="18">
        <v>1</v>
      </c>
      <c r="G156" s="18">
        <v>0</v>
      </c>
      <c r="H156" s="18">
        <v>30</v>
      </c>
      <c r="I156" s="18">
        <v>3</v>
      </c>
      <c r="J156" s="18">
        <v>8</v>
      </c>
      <c r="K156" s="18">
        <v>1</v>
      </c>
      <c r="L156" s="18">
        <v>4</v>
      </c>
      <c r="M156" s="18">
        <v>3</v>
      </c>
      <c r="N156" s="18">
        <v>0</v>
      </c>
      <c r="O156" s="18">
        <v>2</v>
      </c>
      <c r="P156" s="18">
        <v>4</v>
      </c>
      <c r="Q156" s="18">
        <v>0</v>
      </c>
      <c r="R156" s="18">
        <v>2</v>
      </c>
      <c r="S156" s="18">
        <v>0</v>
      </c>
      <c r="T156" s="18">
        <v>0</v>
      </c>
      <c r="U156" s="18">
        <v>0</v>
      </c>
      <c r="V156" s="18">
        <v>3</v>
      </c>
    </row>
    <row r="157" spans="1:22" s="17" customFormat="1" ht="12" customHeight="1" x14ac:dyDescent="0.2">
      <c r="A157" s="286" t="s">
        <v>209</v>
      </c>
      <c r="B157" s="286"/>
      <c r="C157" s="18">
        <v>48</v>
      </c>
      <c r="D157" s="18">
        <v>21</v>
      </c>
      <c r="E157" s="79">
        <v>57.142857142857139</v>
      </c>
      <c r="F157" s="18">
        <v>0</v>
      </c>
      <c r="G157" s="18">
        <v>0</v>
      </c>
      <c r="H157" s="18">
        <v>21</v>
      </c>
      <c r="I157" s="18">
        <v>1</v>
      </c>
      <c r="J157" s="18">
        <v>6</v>
      </c>
      <c r="K157" s="18">
        <v>0</v>
      </c>
      <c r="L157" s="18">
        <v>5</v>
      </c>
      <c r="M157" s="18">
        <v>0</v>
      </c>
      <c r="N157" s="18">
        <v>0</v>
      </c>
      <c r="O157" s="18">
        <v>1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8</v>
      </c>
    </row>
    <row r="158" spans="1:22" s="17" customFormat="1" ht="12" customHeight="1" x14ac:dyDescent="0.2">
      <c r="A158" s="286" t="s">
        <v>210</v>
      </c>
      <c r="B158" s="286"/>
      <c r="C158" s="18">
        <v>851</v>
      </c>
      <c r="D158" s="18">
        <v>612</v>
      </c>
      <c r="E158" s="79">
        <v>84.477124183006538</v>
      </c>
      <c r="F158" s="18">
        <v>13</v>
      </c>
      <c r="G158" s="18">
        <v>2</v>
      </c>
      <c r="H158" s="18">
        <v>597</v>
      </c>
      <c r="I158" s="18">
        <v>92</v>
      </c>
      <c r="J158" s="18">
        <v>86</v>
      </c>
      <c r="K158" s="18">
        <v>9</v>
      </c>
      <c r="L158" s="18">
        <v>46</v>
      </c>
      <c r="M158" s="18">
        <v>18</v>
      </c>
      <c r="N158" s="18">
        <v>0</v>
      </c>
      <c r="O158" s="18">
        <v>31</v>
      </c>
      <c r="P158" s="18">
        <v>151</v>
      </c>
      <c r="Q158" s="18">
        <v>2</v>
      </c>
      <c r="R158" s="18">
        <v>18</v>
      </c>
      <c r="S158" s="18">
        <v>0</v>
      </c>
      <c r="T158" s="18">
        <v>2</v>
      </c>
      <c r="U158" s="18">
        <v>1</v>
      </c>
      <c r="V158" s="18">
        <v>141</v>
      </c>
    </row>
    <row r="159" spans="1:22" s="17" customFormat="1" ht="12" customHeight="1" x14ac:dyDescent="0.2">
      <c r="A159" s="286" t="s">
        <v>212</v>
      </c>
      <c r="B159" s="286"/>
      <c r="C159" s="18">
        <v>466</v>
      </c>
      <c r="D159" s="18">
        <v>327</v>
      </c>
      <c r="E159" s="79">
        <v>88.379204892966357</v>
      </c>
      <c r="F159" s="18">
        <v>1</v>
      </c>
      <c r="G159" s="18">
        <v>3</v>
      </c>
      <c r="H159" s="18">
        <v>323</v>
      </c>
      <c r="I159" s="18">
        <v>57</v>
      </c>
      <c r="J159" s="18">
        <v>56</v>
      </c>
      <c r="K159" s="18">
        <v>0</v>
      </c>
      <c r="L159" s="18">
        <v>20</v>
      </c>
      <c r="M159" s="18">
        <v>3</v>
      </c>
      <c r="N159" s="18">
        <v>0</v>
      </c>
      <c r="O159" s="18">
        <v>28</v>
      </c>
      <c r="P159" s="18">
        <v>95</v>
      </c>
      <c r="Q159" s="18">
        <v>0</v>
      </c>
      <c r="R159" s="18">
        <v>7</v>
      </c>
      <c r="S159" s="18">
        <v>0</v>
      </c>
      <c r="T159" s="18">
        <v>1</v>
      </c>
      <c r="U159" s="18">
        <v>0</v>
      </c>
      <c r="V159" s="18">
        <v>56</v>
      </c>
    </row>
    <row r="160" spans="1:22" s="17" customFormat="1" ht="12" customHeight="1" x14ac:dyDescent="0.2">
      <c r="A160" s="286" t="s">
        <v>213</v>
      </c>
      <c r="B160" s="286"/>
      <c r="C160" s="18">
        <v>45</v>
      </c>
      <c r="D160" s="18">
        <v>27</v>
      </c>
      <c r="E160" s="79">
        <v>66.666666666666657</v>
      </c>
      <c r="F160" s="18">
        <v>0</v>
      </c>
      <c r="G160" s="18">
        <v>0</v>
      </c>
      <c r="H160" s="18">
        <v>27</v>
      </c>
      <c r="I160" s="18">
        <v>5</v>
      </c>
      <c r="J160" s="18">
        <v>14</v>
      </c>
      <c r="K160" s="18">
        <v>0</v>
      </c>
      <c r="L160" s="18">
        <v>4</v>
      </c>
      <c r="M160" s="18">
        <v>1</v>
      </c>
      <c r="N160" s="18">
        <v>0</v>
      </c>
      <c r="O160" s="18">
        <v>0</v>
      </c>
      <c r="P160" s="18">
        <v>0</v>
      </c>
      <c r="Q160" s="18">
        <v>0</v>
      </c>
      <c r="R160" s="18">
        <v>1</v>
      </c>
      <c r="S160" s="18">
        <v>0</v>
      </c>
      <c r="T160" s="18">
        <v>0</v>
      </c>
      <c r="U160" s="18">
        <v>0</v>
      </c>
      <c r="V160" s="18">
        <v>2</v>
      </c>
    </row>
    <row r="161" spans="1:22" s="17" customFormat="1" ht="12" customHeight="1" x14ac:dyDescent="0.2">
      <c r="A161" s="287" t="s">
        <v>214</v>
      </c>
      <c r="B161" s="287"/>
      <c r="C161" s="23">
        <v>1887</v>
      </c>
      <c r="D161" s="23">
        <v>1217</v>
      </c>
      <c r="E161" s="79">
        <v>79.046836483155303</v>
      </c>
      <c r="F161" s="23">
        <v>20</v>
      </c>
      <c r="G161" s="23">
        <v>7</v>
      </c>
      <c r="H161" s="23">
        <v>1190</v>
      </c>
      <c r="I161" s="23">
        <v>221</v>
      </c>
      <c r="J161" s="23">
        <v>283</v>
      </c>
      <c r="K161" s="23">
        <v>19</v>
      </c>
      <c r="L161" s="23">
        <v>114</v>
      </c>
      <c r="M161" s="23">
        <v>39</v>
      </c>
      <c r="N161" s="23">
        <v>1</v>
      </c>
      <c r="O161" s="23">
        <v>30</v>
      </c>
      <c r="P161" s="23">
        <v>202</v>
      </c>
      <c r="Q161" s="23">
        <v>1</v>
      </c>
      <c r="R161" s="23">
        <v>61</v>
      </c>
      <c r="S161" s="23">
        <v>1</v>
      </c>
      <c r="T161" s="23">
        <v>1</v>
      </c>
      <c r="U161" s="23">
        <v>2</v>
      </c>
      <c r="V161" s="23">
        <v>215</v>
      </c>
    </row>
    <row r="162" spans="1:22" s="17" customFormat="1" ht="12" customHeight="1" x14ac:dyDescent="0.2">
      <c r="A162" s="22"/>
      <c r="B162" s="22"/>
      <c r="C162" s="22"/>
      <c r="D162" s="22"/>
      <c r="E162" s="80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s="17" customFormat="1" ht="12" customHeight="1" x14ac:dyDescent="0.2">
      <c r="A163" s="285" t="s">
        <v>215</v>
      </c>
      <c r="B163" s="285"/>
      <c r="C163" s="16">
        <f t="shared" ref="C163:V163" si="45">SUM(C164:C180)</f>
        <v>31064</v>
      </c>
      <c r="D163" s="16">
        <f t="shared" si="45"/>
        <v>20706</v>
      </c>
      <c r="E163" s="77">
        <v>82.681348401429531</v>
      </c>
      <c r="F163" s="16">
        <f t="shared" si="45"/>
        <v>383</v>
      </c>
      <c r="G163" s="16">
        <f t="shared" si="45"/>
        <v>133</v>
      </c>
      <c r="H163" s="16">
        <f t="shared" si="45"/>
        <v>20190</v>
      </c>
      <c r="I163" s="16">
        <f t="shared" si="45"/>
        <v>3091</v>
      </c>
      <c r="J163" s="16">
        <f t="shared" si="45"/>
        <v>5482</v>
      </c>
      <c r="K163" s="16">
        <f t="shared" si="45"/>
        <v>304</v>
      </c>
      <c r="L163" s="16">
        <f t="shared" si="45"/>
        <v>2689</v>
      </c>
      <c r="M163" s="16">
        <f t="shared" si="45"/>
        <v>878</v>
      </c>
      <c r="N163" s="16">
        <f t="shared" si="45"/>
        <v>7</v>
      </c>
      <c r="O163" s="16">
        <f t="shared" si="45"/>
        <v>204</v>
      </c>
      <c r="P163" s="16">
        <f t="shared" si="45"/>
        <v>2858</v>
      </c>
      <c r="Q163" s="16">
        <f t="shared" si="45"/>
        <v>51</v>
      </c>
      <c r="R163" s="16">
        <f t="shared" si="45"/>
        <v>601</v>
      </c>
      <c r="S163" s="16">
        <f t="shared" si="45"/>
        <v>12</v>
      </c>
      <c r="T163" s="16">
        <f t="shared" si="45"/>
        <v>49</v>
      </c>
      <c r="U163" s="16">
        <f t="shared" si="45"/>
        <v>64</v>
      </c>
      <c r="V163" s="16">
        <f t="shared" si="45"/>
        <v>3900</v>
      </c>
    </row>
    <row r="164" spans="1:22" s="17" customFormat="1" ht="12" customHeight="1" x14ac:dyDescent="0.2">
      <c r="A164" s="286" t="s">
        <v>216</v>
      </c>
      <c r="B164" s="286"/>
      <c r="C164" s="18">
        <v>2751</v>
      </c>
      <c r="D164" s="18">
        <v>1882</v>
      </c>
      <c r="E164" s="79">
        <v>82.359192348565358</v>
      </c>
      <c r="F164" s="18">
        <v>30</v>
      </c>
      <c r="G164" s="18">
        <v>14</v>
      </c>
      <c r="H164" s="18">
        <v>1838</v>
      </c>
      <c r="I164" s="18">
        <v>322</v>
      </c>
      <c r="J164" s="18">
        <v>470</v>
      </c>
      <c r="K164" s="18">
        <v>26</v>
      </c>
      <c r="L164" s="18">
        <v>236</v>
      </c>
      <c r="M164" s="18">
        <v>81</v>
      </c>
      <c r="N164" s="18">
        <v>1</v>
      </c>
      <c r="O164" s="18">
        <v>32</v>
      </c>
      <c r="P164" s="18">
        <v>198</v>
      </c>
      <c r="Q164" s="18">
        <v>1</v>
      </c>
      <c r="R164" s="18">
        <v>43</v>
      </c>
      <c r="S164" s="18">
        <v>1</v>
      </c>
      <c r="T164" s="18">
        <v>6</v>
      </c>
      <c r="U164" s="18">
        <v>8</v>
      </c>
      <c r="V164" s="18">
        <v>413</v>
      </c>
    </row>
    <row r="165" spans="1:22" s="17" customFormat="1" ht="12" customHeight="1" x14ac:dyDescent="0.2">
      <c r="A165" s="286" t="s">
        <v>217</v>
      </c>
      <c r="B165" s="286"/>
      <c r="C165" s="18">
        <v>10814</v>
      </c>
      <c r="D165" s="18">
        <v>6713</v>
      </c>
      <c r="E165" s="79">
        <v>82.243408312230002</v>
      </c>
      <c r="F165" s="18">
        <v>116</v>
      </c>
      <c r="G165" s="18">
        <v>48</v>
      </c>
      <c r="H165" s="18">
        <v>6549</v>
      </c>
      <c r="I165" s="18">
        <v>997</v>
      </c>
      <c r="J165" s="18">
        <v>1598</v>
      </c>
      <c r="K165" s="18">
        <v>141</v>
      </c>
      <c r="L165" s="18">
        <v>1099</v>
      </c>
      <c r="M165" s="18">
        <v>329</v>
      </c>
      <c r="N165" s="18">
        <v>2</v>
      </c>
      <c r="O165" s="18">
        <v>71</v>
      </c>
      <c r="P165" s="18">
        <v>809</v>
      </c>
      <c r="Q165" s="18">
        <v>18</v>
      </c>
      <c r="R165" s="18">
        <v>163</v>
      </c>
      <c r="S165" s="18">
        <v>8</v>
      </c>
      <c r="T165" s="18">
        <v>19</v>
      </c>
      <c r="U165" s="18">
        <v>34</v>
      </c>
      <c r="V165" s="18">
        <v>1261</v>
      </c>
    </row>
    <row r="166" spans="1:22" s="17" customFormat="1" ht="12" customHeight="1" x14ac:dyDescent="0.2">
      <c r="A166" s="286" t="s">
        <v>218</v>
      </c>
      <c r="B166" s="286"/>
      <c r="C166" s="17">
        <v>1330</v>
      </c>
      <c r="D166" s="17">
        <v>738</v>
      </c>
      <c r="E166" s="79">
        <v>84.010840108401084</v>
      </c>
      <c r="F166" s="17">
        <v>10</v>
      </c>
      <c r="G166" s="17">
        <v>11</v>
      </c>
      <c r="H166" s="17">
        <v>717</v>
      </c>
      <c r="I166" s="17">
        <v>153</v>
      </c>
      <c r="J166" s="17">
        <v>200</v>
      </c>
      <c r="K166" s="17">
        <v>8</v>
      </c>
      <c r="L166" s="17">
        <v>54</v>
      </c>
      <c r="M166" s="17">
        <v>21</v>
      </c>
      <c r="N166" s="17">
        <v>0</v>
      </c>
      <c r="O166" s="17">
        <v>7</v>
      </c>
      <c r="P166" s="17">
        <v>112</v>
      </c>
      <c r="Q166" s="17">
        <v>0</v>
      </c>
      <c r="R166" s="17">
        <v>15</v>
      </c>
      <c r="S166" s="17">
        <v>2</v>
      </c>
      <c r="T166" s="17">
        <v>0</v>
      </c>
      <c r="U166" s="17">
        <v>0</v>
      </c>
      <c r="V166" s="17">
        <v>145</v>
      </c>
    </row>
    <row r="167" spans="1:22" s="17" customFormat="1" ht="12" customHeight="1" x14ac:dyDescent="0.2">
      <c r="A167" s="286" t="s">
        <v>219</v>
      </c>
      <c r="B167" s="286"/>
      <c r="C167" s="18">
        <v>1806</v>
      </c>
      <c r="D167" s="18">
        <v>1349</v>
      </c>
      <c r="E167" s="79">
        <v>86.582653817642694</v>
      </c>
      <c r="F167" s="18">
        <v>22</v>
      </c>
      <c r="G167" s="18">
        <v>9</v>
      </c>
      <c r="H167" s="18">
        <v>1318</v>
      </c>
      <c r="I167" s="18">
        <v>201</v>
      </c>
      <c r="J167" s="18">
        <v>317</v>
      </c>
      <c r="K167" s="18">
        <v>18</v>
      </c>
      <c r="L167" s="18">
        <v>190</v>
      </c>
      <c r="M167" s="18">
        <v>58</v>
      </c>
      <c r="N167" s="18">
        <v>1</v>
      </c>
      <c r="O167" s="18">
        <v>7</v>
      </c>
      <c r="P167" s="18">
        <v>197</v>
      </c>
      <c r="Q167" s="18">
        <v>9</v>
      </c>
      <c r="R167" s="18">
        <v>40</v>
      </c>
      <c r="S167" s="18">
        <v>0</v>
      </c>
      <c r="T167" s="18">
        <v>4</v>
      </c>
      <c r="U167" s="18">
        <v>3</v>
      </c>
      <c r="V167" s="18">
        <v>273</v>
      </c>
    </row>
    <row r="168" spans="1:22" s="17" customFormat="1" ht="12" customHeight="1" x14ac:dyDescent="0.2">
      <c r="A168" s="286" t="s">
        <v>220</v>
      </c>
      <c r="B168" s="286"/>
      <c r="C168" s="18">
        <v>5196</v>
      </c>
      <c r="D168" s="18">
        <v>3328</v>
      </c>
      <c r="E168" s="79">
        <v>83.743990384615387</v>
      </c>
      <c r="F168" s="18">
        <v>74</v>
      </c>
      <c r="G168" s="18">
        <v>18</v>
      </c>
      <c r="H168" s="18">
        <v>3236</v>
      </c>
      <c r="I168" s="18">
        <v>503</v>
      </c>
      <c r="J168" s="18">
        <v>879</v>
      </c>
      <c r="K168" s="18">
        <v>47</v>
      </c>
      <c r="L168" s="18">
        <v>477</v>
      </c>
      <c r="M168" s="18">
        <v>147</v>
      </c>
      <c r="N168" s="18">
        <v>1</v>
      </c>
      <c r="O168" s="18">
        <v>24</v>
      </c>
      <c r="P168" s="18">
        <v>376</v>
      </c>
      <c r="Q168" s="18">
        <v>8</v>
      </c>
      <c r="R168" s="18">
        <v>120</v>
      </c>
      <c r="S168" s="18">
        <v>0</v>
      </c>
      <c r="T168" s="18">
        <v>7</v>
      </c>
      <c r="U168" s="18">
        <v>3</v>
      </c>
      <c r="V168" s="18">
        <v>644</v>
      </c>
    </row>
    <row r="169" spans="1:22" s="17" customFormat="1" ht="12" customHeight="1" x14ac:dyDescent="0.2">
      <c r="A169" s="286" t="s">
        <v>221</v>
      </c>
      <c r="B169" s="286"/>
      <c r="C169" s="18">
        <v>486</v>
      </c>
      <c r="D169" s="18">
        <v>368</v>
      </c>
      <c r="E169" s="79">
        <v>92.934782608695656</v>
      </c>
      <c r="F169" s="18">
        <v>6</v>
      </c>
      <c r="G169" s="18">
        <v>3</v>
      </c>
      <c r="H169" s="18">
        <v>359</v>
      </c>
      <c r="I169" s="18">
        <v>54</v>
      </c>
      <c r="J169" s="18">
        <v>71</v>
      </c>
      <c r="K169" s="18">
        <v>5</v>
      </c>
      <c r="L169" s="18">
        <v>52</v>
      </c>
      <c r="M169" s="18">
        <v>9</v>
      </c>
      <c r="N169" s="18">
        <v>0</v>
      </c>
      <c r="O169" s="18">
        <v>3</v>
      </c>
      <c r="P169" s="18">
        <v>86</v>
      </c>
      <c r="Q169" s="18">
        <v>2</v>
      </c>
      <c r="R169" s="18">
        <v>12</v>
      </c>
      <c r="S169" s="18">
        <v>0</v>
      </c>
      <c r="T169" s="18">
        <v>2</v>
      </c>
      <c r="U169" s="18">
        <v>1</v>
      </c>
      <c r="V169" s="18">
        <v>62</v>
      </c>
    </row>
    <row r="170" spans="1:22" s="17" customFormat="1" ht="12" customHeight="1" x14ac:dyDescent="0.2">
      <c r="A170" s="286" t="s">
        <v>222</v>
      </c>
      <c r="B170" s="286"/>
      <c r="C170" s="18">
        <v>516</v>
      </c>
      <c r="D170" s="18">
        <v>414</v>
      </c>
      <c r="E170" s="79">
        <v>87.439613526570042</v>
      </c>
      <c r="F170" s="18">
        <v>8</v>
      </c>
      <c r="G170" s="18">
        <v>0</v>
      </c>
      <c r="H170" s="18">
        <v>406</v>
      </c>
      <c r="I170" s="18">
        <v>37</v>
      </c>
      <c r="J170" s="18">
        <v>118</v>
      </c>
      <c r="K170" s="18">
        <v>5</v>
      </c>
      <c r="L170" s="18">
        <v>42</v>
      </c>
      <c r="M170" s="18">
        <v>17</v>
      </c>
      <c r="N170" s="18">
        <v>0</v>
      </c>
      <c r="O170" s="18">
        <v>1</v>
      </c>
      <c r="P170" s="18">
        <v>102</v>
      </c>
      <c r="Q170" s="18">
        <v>0</v>
      </c>
      <c r="R170" s="18">
        <v>4</v>
      </c>
      <c r="S170" s="18">
        <v>0</v>
      </c>
      <c r="T170" s="18">
        <v>0</v>
      </c>
      <c r="U170" s="18">
        <v>4</v>
      </c>
      <c r="V170" s="18">
        <v>76</v>
      </c>
    </row>
    <row r="171" spans="1:22" s="17" customFormat="1" ht="12" customHeight="1" x14ac:dyDescent="0.2">
      <c r="A171" s="286" t="s">
        <v>223</v>
      </c>
      <c r="B171" s="286"/>
      <c r="C171" s="18">
        <v>565</v>
      </c>
      <c r="D171" s="18">
        <v>351</v>
      </c>
      <c r="E171" s="79">
        <v>0</v>
      </c>
      <c r="F171" s="18">
        <v>3</v>
      </c>
      <c r="G171" s="18">
        <v>0</v>
      </c>
      <c r="H171" s="18">
        <v>348</v>
      </c>
      <c r="I171" s="18">
        <v>62</v>
      </c>
      <c r="J171" s="18">
        <v>92</v>
      </c>
      <c r="K171" s="18">
        <v>4</v>
      </c>
      <c r="L171" s="18">
        <v>29</v>
      </c>
      <c r="M171" s="18">
        <v>11</v>
      </c>
      <c r="N171" s="18">
        <v>0</v>
      </c>
      <c r="O171" s="18">
        <v>5</v>
      </c>
      <c r="P171" s="18">
        <v>70</v>
      </c>
      <c r="Q171" s="18">
        <v>0</v>
      </c>
      <c r="R171" s="18">
        <v>20</v>
      </c>
      <c r="S171" s="18">
        <v>0</v>
      </c>
      <c r="T171" s="18">
        <v>0</v>
      </c>
      <c r="U171" s="18">
        <v>0</v>
      </c>
      <c r="V171" s="18">
        <v>55</v>
      </c>
    </row>
    <row r="172" spans="1:22" s="17" customFormat="1" ht="12" customHeight="1" x14ac:dyDescent="0.2">
      <c r="A172" s="286" t="s">
        <v>224</v>
      </c>
      <c r="B172" s="286"/>
      <c r="C172" s="81">
        <v>315</v>
      </c>
      <c r="D172" s="81">
        <v>246</v>
      </c>
      <c r="E172" s="79">
        <v>76.829268292682926</v>
      </c>
      <c r="F172" s="81">
        <v>4</v>
      </c>
      <c r="G172" s="81">
        <v>2</v>
      </c>
      <c r="H172" s="81">
        <v>240</v>
      </c>
      <c r="I172" s="18">
        <v>50</v>
      </c>
      <c r="J172" s="18">
        <v>32</v>
      </c>
      <c r="K172" s="18">
        <v>0</v>
      </c>
      <c r="L172" s="18">
        <v>3</v>
      </c>
      <c r="M172" s="18">
        <v>2</v>
      </c>
      <c r="N172" s="18">
        <v>0</v>
      </c>
      <c r="O172" s="18">
        <v>5</v>
      </c>
      <c r="P172" s="18">
        <v>100</v>
      </c>
      <c r="Q172" s="18">
        <v>0</v>
      </c>
      <c r="R172" s="18">
        <v>16</v>
      </c>
      <c r="S172" s="18">
        <v>0</v>
      </c>
      <c r="T172" s="18">
        <v>0</v>
      </c>
      <c r="U172" s="18">
        <v>0</v>
      </c>
      <c r="V172" s="18">
        <v>32</v>
      </c>
    </row>
    <row r="173" spans="1:22" s="17" customFormat="1" ht="12" customHeight="1" x14ac:dyDescent="0.2">
      <c r="A173" s="286" t="s">
        <v>225</v>
      </c>
      <c r="B173" s="286"/>
      <c r="C173" s="18">
        <v>945</v>
      </c>
      <c r="D173" s="18">
        <v>741</v>
      </c>
      <c r="E173" s="79">
        <v>87.719298245614027</v>
      </c>
      <c r="F173" s="18">
        <v>16</v>
      </c>
      <c r="G173" s="18">
        <v>4</v>
      </c>
      <c r="H173" s="18">
        <v>721</v>
      </c>
      <c r="I173" s="18">
        <v>93</v>
      </c>
      <c r="J173" s="18">
        <v>212</v>
      </c>
      <c r="K173" s="18">
        <v>11</v>
      </c>
      <c r="L173" s="18">
        <v>86</v>
      </c>
      <c r="M173" s="18">
        <v>37</v>
      </c>
      <c r="N173" s="18">
        <v>0</v>
      </c>
      <c r="O173" s="18">
        <v>6</v>
      </c>
      <c r="P173" s="18">
        <v>113</v>
      </c>
      <c r="Q173" s="18">
        <v>5</v>
      </c>
      <c r="R173" s="18">
        <v>30</v>
      </c>
      <c r="S173" s="18">
        <v>0</v>
      </c>
      <c r="T173" s="18">
        <v>2</v>
      </c>
      <c r="U173" s="18">
        <v>4</v>
      </c>
      <c r="V173" s="18">
        <v>122</v>
      </c>
    </row>
    <row r="174" spans="1:22" s="17" customFormat="1" ht="12" customHeight="1" x14ac:dyDescent="0.2">
      <c r="A174" s="286" t="s">
        <v>227</v>
      </c>
      <c r="B174" s="286"/>
      <c r="C174" s="18">
        <v>91</v>
      </c>
      <c r="D174" s="18">
        <v>69</v>
      </c>
      <c r="E174" s="79">
        <v>76.811594202898547</v>
      </c>
      <c r="F174" s="18">
        <v>3</v>
      </c>
      <c r="G174" s="18">
        <v>0</v>
      </c>
      <c r="H174" s="18">
        <v>66</v>
      </c>
      <c r="I174" s="18">
        <v>6</v>
      </c>
      <c r="J174" s="18">
        <v>17</v>
      </c>
      <c r="K174" s="18">
        <v>0</v>
      </c>
      <c r="L174" s="18">
        <v>14</v>
      </c>
      <c r="M174" s="18">
        <v>6</v>
      </c>
      <c r="N174" s="18">
        <v>0</v>
      </c>
      <c r="O174" s="18">
        <v>0</v>
      </c>
      <c r="P174" s="18">
        <v>3</v>
      </c>
      <c r="Q174" s="18">
        <v>0</v>
      </c>
      <c r="R174" s="18">
        <v>1</v>
      </c>
      <c r="S174" s="18">
        <v>0</v>
      </c>
      <c r="T174" s="18">
        <v>1</v>
      </c>
      <c r="U174" s="18">
        <v>0</v>
      </c>
      <c r="V174" s="18">
        <v>18</v>
      </c>
    </row>
    <row r="175" spans="1:22" s="17" customFormat="1" ht="12" customHeight="1" x14ac:dyDescent="0.2">
      <c r="A175" s="286" t="s">
        <v>228</v>
      </c>
      <c r="B175" s="286"/>
      <c r="C175" s="18">
        <v>1817</v>
      </c>
      <c r="D175" s="18">
        <v>1283</v>
      </c>
      <c r="E175" s="79">
        <v>87.061574434918171</v>
      </c>
      <c r="F175" s="18">
        <v>28</v>
      </c>
      <c r="G175" s="18">
        <v>7</v>
      </c>
      <c r="H175" s="18">
        <v>1248</v>
      </c>
      <c r="I175" s="18">
        <v>169</v>
      </c>
      <c r="J175" s="18">
        <v>298</v>
      </c>
      <c r="K175" s="18">
        <v>15</v>
      </c>
      <c r="L175" s="18">
        <v>128</v>
      </c>
      <c r="M175" s="18">
        <v>38</v>
      </c>
      <c r="N175" s="18">
        <v>1</v>
      </c>
      <c r="O175" s="18">
        <v>16</v>
      </c>
      <c r="P175" s="18">
        <v>302</v>
      </c>
      <c r="Q175" s="18">
        <v>3</v>
      </c>
      <c r="R175" s="18">
        <v>44</v>
      </c>
      <c r="S175" s="18">
        <v>0</v>
      </c>
      <c r="T175" s="18">
        <v>1</v>
      </c>
      <c r="U175" s="18">
        <v>4</v>
      </c>
      <c r="V175" s="18">
        <v>229</v>
      </c>
    </row>
    <row r="176" spans="1:22" s="17" customFormat="1" ht="12" customHeight="1" x14ac:dyDescent="0.2">
      <c r="A176" s="286" t="s">
        <v>229</v>
      </c>
      <c r="B176" s="286"/>
      <c r="C176" s="18">
        <v>465</v>
      </c>
      <c r="D176" s="18">
        <v>332</v>
      </c>
      <c r="E176" s="79">
        <v>85.240963855421697</v>
      </c>
      <c r="F176" s="18">
        <v>1</v>
      </c>
      <c r="G176" s="18">
        <v>0</v>
      </c>
      <c r="H176" s="18">
        <v>331</v>
      </c>
      <c r="I176" s="18">
        <v>41</v>
      </c>
      <c r="J176" s="18">
        <v>109</v>
      </c>
      <c r="K176" s="18">
        <v>4</v>
      </c>
      <c r="L176" s="18">
        <v>38</v>
      </c>
      <c r="M176" s="18">
        <v>18</v>
      </c>
      <c r="N176" s="18">
        <v>0</v>
      </c>
      <c r="O176" s="18">
        <v>1</v>
      </c>
      <c r="P176" s="18">
        <v>45</v>
      </c>
      <c r="Q176" s="18">
        <v>1</v>
      </c>
      <c r="R176" s="18">
        <v>13</v>
      </c>
      <c r="S176" s="18">
        <v>0</v>
      </c>
      <c r="T176" s="18">
        <v>2</v>
      </c>
      <c r="U176" s="18">
        <v>0</v>
      </c>
      <c r="V176" s="18">
        <v>59</v>
      </c>
    </row>
    <row r="177" spans="1:22" s="17" customFormat="1" ht="12" customHeight="1" x14ac:dyDescent="0.2">
      <c r="A177" s="286" t="s">
        <v>230</v>
      </c>
      <c r="B177" s="286"/>
      <c r="C177" s="18">
        <v>454</v>
      </c>
      <c r="D177" s="18">
        <v>332</v>
      </c>
      <c r="E177" s="79">
        <v>80.722891566265062</v>
      </c>
      <c r="F177" s="18">
        <v>9</v>
      </c>
      <c r="G177" s="18">
        <v>0</v>
      </c>
      <c r="H177" s="18">
        <v>323</v>
      </c>
      <c r="I177" s="18">
        <v>53</v>
      </c>
      <c r="J177" s="18">
        <v>115</v>
      </c>
      <c r="K177" s="18">
        <v>1</v>
      </c>
      <c r="L177" s="18">
        <v>41</v>
      </c>
      <c r="M177" s="18">
        <v>16</v>
      </c>
      <c r="N177" s="18">
        <v>0</v>
      </c>
      <c r="O177" s="18">
        <v>4</v>
      </c>
      <c r="P177" s="18">
        <v>24</v>
      </c>
      <c r="Q177" s="18">
        <v>0</v>
      </c>
      <c r="R177" s="18">
        <v>13</v>
      </c>
      <c r="S177" s="18">
        <v>0</v>
      </c>
      <c r="T177" s="18">
        <v>0</v>
      </c>
      <c r="U177" s="18">
        <v>1</v>
      </c>
      <c r="V177" s="18">
        <v>55</v>
      </c>
    </row>
    <row r="178" spans="1:22" s="17" customFormat="1" ht="12" customHeight="1" x14ac:dyDescent="0.2">
      <c r="A178" s="286" t="s">
        <v>231</v>
      </c>
      <c r="B178" s="286"/>
      <c r="C178" s="18">
        <v>1388</v>
      </c>
      <c r="D178" s="18">
        <v>1053</v>
      </c>
      <c r="E178" s="79">
        <v>83.855650522317191</v>
      </c>
      <c r="F178" s="18">
        <v>19</v>
      </c>
      <c r="G178" s="18">
        <v>12</v>
      </c>
      <c r="H178" s="18">
        <v>1022</v>
      </c>
      <c r="I178" s="18">
        <v>155</v>
      </c>
      <c r="J178" s="18">
        <v>388</v>
      </c>
      <c r="K178" s="18">
        <v>8</v>
      </c>
      <c r="L178" s="18">
        <v>66</v>
      </c>
      <c r="M178" s="18">
        <v>30</v>
      </c>
      <c r="N178" s="18">
        <v>0</v>
      </c>
      <c r="O178" s="18">
        <v>10</v>
      </c>
      <c r="P178" s="18">
        <v>147</v>
      </c>
      <c r="Q178" s="18">
        <v>2</v>
      </c>
      <c r="R178" s="18">
        <v>20</v>
      </c>
      <c r="S178" s="18">
        <v>1</v>
      </c>
      <c r="T178" s="18">
        <v>3</v>
      </c>
      <c r="U178" s="18">
        <v>1</v>
      </c>
      <c r="V178" s="18">
        <v>191</v>
      </c>
    </row>
    <row r="179" spans="1:22" s="17" customFormat="1" ht="12" customHeight="1" x14ac:dyDescent="0.2">
      <c r="A179" s="286" t="s">
        <v>232</v>
      </c>
      <c r="B179" s="286"/>
      <c r="C179" s="18">
        <v>193</v>
      </c>
      <c r="D179" s="18">
        <v>106</v>
      </c>
      <c r="E179" s="79">
        <v>76.415094339622641</v>
      </c>
      <c r="F179" s="18">
        <v>0</v>
      </c>
      <c r="G179" s="18">
        <v>0</v>
      </c>
      <c r="H179" s="18">
        <v>106</v>
      </c>
      <c r="I179" s="18">
        <v>15</v>
      </c>
      <c r="J179" s="18">
        <v>30</v>
      </c>
      <c r="K179" s="18">
        <v>0</v>
      </c>
      <c r="L179" s="18">
        <v>15</v>
      </c>
      <c r="M179" s="18">
        <v>8</v>
      </c>
      <c r="N179" s="18">
        <v>0</v>
      </c>
      <c r="O179" s="18">
        <v>4</v>
      </c>
      <c r="P179" s="18">
        <v>9</v>
      </c>
      <c r="Q179" s="18">
        <v>0</v>
      </c>
      <c r="R179" s="18">
        <v>1</v>
      </c>
      <c r="S179" s="18">
        <v>0</v>
      </c>
      <c r="T179" s="18">
        <v>0</v>
      </c>
      <c r="U179" s="18">
        <v>0</v>
      </c>
      <c r="V179" s="18">
        <v>24</v>
      </c>
    </row>
    <row r="180" spans="1:22" s="17" customFormat="1" ht="12" customHeight="1" x14ac:dyDescent="0.2">
      <c r="A180" s="287" t="s">
        <v>233</v>
      </c>
      <c r="B180" s="287"/>
      <c r="C180" s="23">
        <v>1932</v>
      </c>
      <c r="D180" s="23">
        <v>1401</v>
      </c>
      <c r="E180" s="79">
        <v>88.936473947180588</v>
      </c>
      <c r="F180" s="23">
        <v>34</v>
      </c>
      <c r="G180" s="23">
        <v>5</v>
      </c>
      <c r="H180" s="23">
        <v>1362</v>
      </c>
      <c r="I180" s="23">
        <v>180</v>
      </c>
      <c r="J180" s="23">
        <v>536</v>
      </c>
      <c r="K180" s="23">
        <v>11</v>
      </c>
      <c r="L180" s="23">
        <v>119</v>
      </c>
      <c r="M180" s="23">
        <v>50</v>
      </c>
      <c r="N180" s="23">
        <v>1</v>
      </c>
      <c r="O180" s="23">
        <v>8</v>
      </c>
      <c r="P180" s="23">
        <v>165</v>
      </c>
      <c r="Q180" s="23">
        <v>2</v>
      </c>
      <c r="R180" s="23">
        <v>46</v>
      </c>
      <c r="S180" s="23">
        <v>0</v>
      </c>
      <c r="T180" s="23">
        <v>2</v>
      </c>
      <c r="U180" s="23">
        <v>1</v>
      </c>
      <c r="V180" s="23">
        <v>241</v>
      </c>
    </row>
    <row r="181" spans="1:22" s="17" customFormat="1" ht="12" customHeight="1" x14ac:dyDescent="0.2">
      <c r="A181" s="22"/>
      <c r="B181" s="22"/>
      <c r="C181" s="22"/>
      <c r="D181" s="22"/>
      <c r="E181" s="80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s="17" customFormat="1" ht="12" customHeight="1" x14ac:dyDescent="0.2">
      <c r="A182" s="285" t="s">
        <v>234</v>
      </c>
      <c r="B182" s="285"/>
      <c r="C182" s="16">
        <f t="shared" ref="C182:V182" si="46">SUM(C183:C188)</f>
        <v>7539</v>
      </c>
      <c r="D182" s="16">
        <f t="shared" si="46"/>
        <v>5091</v>
      </c>
      <c r="E182" s="77">
        <v>83.087802003535643</v>
      </c>
      <c r="F182" s="16">
        <f t="shared" si="46"/>
        <v>93</v>
      </c>
      <c r="G182" s="16">
        <f t="shared" si="46"/>
        <v>28</v>
      </c>
      <c r="H182" s="16">
        <f t="shared" si="46"/>
        <v>4970</v>
      </c>
      <c r="I182" s="16">
        <f t="shared" si="46"/>
        <v>948</v>
      </c>
      <c r="J182" s="16">
        <f t="shared" si="46"/>
        <v>1121</v>
      </c>
      <c r="K182" s="16">
        <f t="shared" si="46"/>
        <v>63</v>
      </c>
      <c r="L182" s="16">
        <f t="shared" si="46"/>
        <v>600</v>
      </c>
      <c r="M182" s="16">
        <f t="shared" si="46"/>
        <v>130</v>
      </c>
      <c r="N182" s="16">
        <f t="shared" si="46"/>
        <v>2</v>
      </c>
      <c r="O182" s="16">
        <f t="shared" si="46"/>
        <v>73</v>
      </c>
      <c r="P182" s="16">
        <f t="shared" si="46"/>
        <v>870</v>
      </c>
      <c r="Q182" s="16">
        <f t="shared" si="46"/>
        <v>11</v>
      </c>
      <c r="R182" s="16">
        <f t="shared" si="46"/>
        <v>143</v>
      </c>
      <c r="S182" s="16">
        <f t="shared" si="46"/>
        <v>1</v>
      </c>
      <c r="T182" s="16">
        <f t="shared" si="46"/>
        <v>56</v>
      </c>
      <c r="U182" s="16">
        <f t="shared" si="46"/>
        <v>34</v>
      </c>
      <c r="V182" s="16">
        <f t="shared" si="46"/>
        <v>918</v>
      </c>
    </row>
    <row r="183" spans="1:22" s="17" customFormat="1" ht="12" customHeight="1" x14ac:dyDescent="0.2">
      <c r="A183" s="286" t="s">
        <v>235</v>
      </c>
      <c r="B183" s="286"/>
      <c r="C183" s="18">
        <v>3374</v>
      </c>
      <c r="D183" s="18">
        <v>2161</v>
      </c>
      <c r="E183" s="79">
        <v>82.230448866265618</v>
      </c>
      <c r="F183" s="18">
        <v>40</v>
      </c>
      <c r="G183" s="18">
        <v>13</v>
      </c>
      <c r="H183" s="18">
        <v>2108</v>
      </c>
      <c r="I183" s="18">
        <v>400</v>
      </c>
      <c r="J183" s="18">
        <v>509</v>
      </c>
      <c r="K183" s="18">
        <v>37</v>
      </c>
      <c r="L183" s="18">
        <v>306</v>
      </c>
      <c r="M183" s="18">
        <v>47</v>
      </c>
      <c r="N183" s="18">
        <v>0</v>
      </c>
      <c r="O183" s="18">
        <v>22</v>
      </c>
      <c r="P183" s="18">
        <v>307</v>
      </c>
      <c r="Q183" s="18">
        <v>3</v>
      </c>
      <c r="R183" s="18">
        <v>41</v>
      </c>
      <c r="S183" s="18">
        <v>0</v>
      </c>
      <c r="T183" s="18">
        <v>33</v>
      </c>
      <c r="U183" s="18">
        <v>21</v>
      </c>
      <c r="V183" s="18">
        <v>382</v>
      </c>
    </row>
    <row r="184" spans="1:22" s="17" customFormat="1" ht="12" customHeight="1" x14ac:dyDescent="0.2">
      <c r="A184" s="286" t="s">
        <v>236</v>
      </c>
      <c r="B184" s="286"/>
      <c r="C184" s="18">
        <v>1850</v>
      </c>
      <c r="D184" s="18">
        <v>1295</v>
      </c>
      <c r="E184" s="79">
        <v>87.104247104247108</v>
      </c>
      <c r="F184" s="18">
        <v>36</v>
      </c>
      <c r="G184" s="18">
        <v>7</v>
      </c>
      <c r="H184" s="18">
        <v>1252</v>
      </c>
      <c r="I184" s="18">
        <v>257</v>
      </c>
      <c r="J184" s="18">
        <v>281</v>
      </c>
      <c r="K184" s="18">
        <v>11</v>
      </c>
      <c r="L184" s="18">
        <v>130</v>
      </c>
      <c r="M184" s="18">
        <v>42</v>
      </c>
      <c r="N184" s="18">
        <v>2</v>
      </c>
      <c r="O184" s="18">
        <v>27</v>
      </c>
      <c r="P184" s="18">
        <v>167</v>
      </c>
      <c r="Q184" s="18">
        <v>5</v>
      </c>
      <c r="R184" s="18">
        <v>68</v>
      </c>
      <c r="S184" s="18">
        <v>0</v>
      </c>
      <c r="T184" s="18">
        <v>12</v>
      </c>
      <c r="U184" s="18">
        <v>3</v>
      </c>
      <c r="V184" s="18">
        <v>247</v>
      </c>
    </row>
    <row r="185" spans="1:22" s="17" customFormat="1" ht="12" customHeight="1" x14ac:dyDescent="0.2">
      <c r="A185" s="286" t="s">
        <v>237</v>
      </c>
      <c r="B185" s="286"/>
      <c r="C185" s="18">
        <v>370</v>
      </c>
      <c r="D185" s="18">
        <v>234</v>
      </c>
      <c r="E185" s="79">
        <v>85.042735042735046</v>
      </c>
      <c r="F185" s="18">
        <v>2</v>
      </c>
      <c r="G185" s="18">
        <v>3</v>
      </c>
      <c r="H185" s="18">
        <v>229</v>
      </c>
      <c r="I185" s="18">
        <v>67</v>
      </c>
      <c r="J185" s="18">
        <v>46</v>
      </c>
      <c r="K185" s="18">
        <v>0</v>
      </c>
      <c r="L185" s="18">
        <v>18</v>
      </c>
      <c r="M185" s="18">
        <v>9</v>
      </c>
      <c r="N185" s="18">
        <v>0</v>
      </c>
      <c r="O185" s="18">
        <v>2</v>
      </c>
      <c r="P185" s="18">
        <v>39</v>
      </c>
      <c r="Q185" s="18">
        <v>1</v>
      </c>
      <c r="R185" s="18">
        <v>6</v>
      </c>
      <c r="S185" s="18">
        <v>0</v>
      </c>
      <c r="T185" s="18">
        <v>1</v>
      </c>
      <c r="U185" s="18">
        <v>0</v>
      </c>
      <c r="V185" s="18">
        <v>40</v>
      </c>
    </row>
    <row r="186" spans="1:22" s="17" customFormat="1" ht="12" customHeight="1" x14ac:dyDescent="0.2">
      <c r="A186" s="286" t="s">
        <v>238</v>
      </c>
      <c r="B186" s="286"/>
      <c r="C186" s="18">
        <v>359</v>
      </c>
      <c r="D186" s="18">
        <v>246</v>
      </c>
      <c r="E186" s="79">
        <v>82.113821138211378</v>
      </c>
      <c r="F186" s="18">
        <v>5</v>
      </c>
      <c r="G186" s="18">
        <v>3</v>
      </c>
      <c r="H186" s="18">
        <v>238</v>
      </c>
      <c r="I186" s="18">
        <v>49</v>
      </c>
      <c r="J186" s="18">
        <v>55</v>
      </c>
      <c r="K186" s="18">
        <v>7</v>
      </c>
      <c r="L186" s="18">
        <v>41</v>
      </c>
      <c r="M186" s="18">
        <v>7</v>
      </c>
      <c r="N186" s="18">
        <v>0</v>
      </c>
      <c r="O186" s="18">
        <v>6</v>
      </c>
      <c r="P186" s="18">
        <v>24</v>
      </c>
      <c r="Q186" s="18">
        <v>0</v>
      </c>
      <c r="R186" s="18">
        <v>5</v>
      </c>
      <c r="S186" s="18">
        <v>0</v>
      </c>
      <c r="T186" s="18">
        <v>5</v>
      </c>
      <c r="U186" s="18">
        <v>0</v>
      </c>
      <c r="V186" s="18">
        <v>39</v>
      </c>
    </row>
    <row r="187" spans="1:22" s="17" customFormat="1" ht="12" customHeight="1" x14ac:dyDescent="0.2">
      <c r="A187" s="286" t="s">
        <v>239</v>
      </c>
      <c r="B187" s="286"/>
      <c r="C187" s="18">
        <v>1011</v>
      </c>
      <c r="D187" s="18">
        <v>767</v>
      </c>
      <c r="E187" s="79">
        <v>83.833116036505871</v>
      </c>
      <c r="F187" s="18">
        <v>9</v>
      </c>
      <c r="G187" s="18">
        <v>2</v>
      </c>
      <c r="H187" s="18">
        <v>756</v>
      </c>
      <c r="I187" s="81">
        <v>112</v>
      </c>
      <c r="J187" s="81">
        <v>116</v>
      </c>
      <c r="K187" s="81">
        <v>2</v>
      </c>
      <c r="L187" s="81">
        <v>95</v>
      </c>
      <c r="M187" s="81">
        <v>9</v>
      </c>
      <c r="N187" s="81">
        <v>0</v>
      </c>
      <c r="O187" s="81">
        <v>12</v>
      </c>
      <c r="P187" s="81">
        <v>264</v>
      </c>
      <c r="Q187" s="81">
        <v>2</v>
      </c>
      <c r="R187" s="81">
        <v>12</v>
      </c>
      <c r="S187" s="81">
        <v>0</v>
      </c>
      <c r="T187" s="81">
        <v>2</v>
      </c>
      <c r="U187" s="81">
        <v>3</v>
      </c>
      <c r="V187" s="81">
        <v>127</v>
      </c>
    </row>
    <row r="188" spans="1:22" s="17" customFormat="1" ht="12" customHeight="1" x14ac:dyDescent="0.2">
      <c r="A188" s="287" t="s">
        <v>240</v>
      </c>
      <c r="B188" s="287"/>
      <c r="C188" s="23">
        <v>575</v>
      </c>
      <c r="D188" s="23">
        <v>388</v>
      </c>
      <c r="E188" s="79">
        <v>72.422680412371136</v>
      </c>
      <c r="F188" s="23">
        <v>1</v>
      </c>
      <c r="G188" s="23">
        <v>0</v>
      </c>
      <c r="H188" s="23">
        <v>387</v>
      </c>
      <c r="I188" s="23">
        <v>63</v>
      </c>
      <c r="J188" s="23">
        <v>114</v>
      </c>
      <c r="K188" s="23">
        <v>6</v>
      </c>
      <c r="L188" s="23">
        <v>10</v>
      </c>
      <c r="M188" s="23">
        <v>16</v>
      </c>
      <c r="N188" s="23">
        <v>0</v>
      </c>
      <c r="O188" s="23">
        <v>4</v>
      </c>
      <c r="P188" s="23">
        <v>69</v>
      </c>
      <c r="Q188" s="23">
        <v>0</v>
      </c>
      <c r="R188" s="23">
        <v>11</v>
      </c>
      <c r="S188" s="23">
        <v>1</v>
      </c>
      <c r="T188" s="23">
        <v>3</v>
      </c>
      <c r="U188" s="23">
        <v>7</v>
      </c>
      <c r="V188" s="23">
        <v>83</v>
      </c>
    </row>
    <row r="189" spans="1:22" s="17" customFormat="1" ht="12" customHeight="1" x14ac:dyDescent="0.2">
      <c r="A189" s="22"/>
      <c r="B189" s="22"/>
      <c r="C189" s="22"/>
      <c r="D189" s="22"/>
      <c r="E189" s="80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s="17" customFormat="1" ht="12" customHeight="1" x14ac:dyDescent="0.2">
      <c r="A190" s="285" t="s">
        <v>241</v>
      </c>
      <c r="B190" s="285"/>
      <c r="C190" s="16">
        <f t="shared" ref="C190:V190" si="47">SUM(C191:C193)</f>
        <v>5439</v>
      </c>
      <c r="D190" s="16">
        <f t="shared" si="47"/>
        <v>3033</v>
      </c>
      <c r="E190" s="77">
        <v>79.492251895812728</v>
      </c>
      <c r="F190" s="16">
        <f t="shared" si="47"/>
        <v>32</v>
      </c>
      <c r="G190" s="16">
        <f t="shared" si="47"/>
        <v>11</v>
      </c>
      <c r="H190" s="16">
        <f t="shared" si="47"/>
        <v>2990</v>
      </c>
      <c r="I190" s="16">
        <f t="shared" si="47"/>
        <v>586</v>
      </c>
      <c r="J190" s="16">
        <f t="shared" si="47"/>
        <v>688</v>
      </c>
      <c r="K190" s="16">
        <f t="shared" si="47"/>
        <v>33</v>
      </c>
      <c r="L190" s="16">
        <f t="shared" si="47"/>
        <v>317</v>
      </c>
      <c r="M190" s="16">
        <f t="shared" si="47"/>
        <v>63</v>
      </c>
      <c r="N190" s="16">
        <f t="shared" si="47"/>
        <v>0</v>
      </c>
      <c r="O190" s="16">
        <f t="shared" si="47"/>
        <v>61</v>
      </c>
      <c r="P190" s="16">
        <f t="shared" si="47"/>
        <v>497</v>
      </c>
      <c r="Q190" s="16">
        <f t="shared" si="47"/>
        <v>8</v>
      </c>
      <c r="R190" s="16">
        <f t="shared" si="47"/>
        <v>106</v>
      </c>
      <c r="S190" s="16">
        <f t="shared" si="47"/>
        <v>2</v>
      </c>
      <c r="T190" s="16">
        <f t="shared" si="47"/>
        <v>9</v>
      </c>
      <c r="U190" s="16">
        <f t="shared" si="47"/>
        <v>4</v>
      </c>
      <c r="V190" s="16">
        <f t="shared" si="47"/>
        <v>616</v>
      </c>
    </row>
    <row r="191" spans="1:22" s="17" customFormat="1" ht="12" customHeight="1" x14ac:dyDescent="0.2">
      <c r="A191" s="286" t="s">
        <v>242</v>
      </c>
      <c r="B191" s="286"/>
      <c r="C191" s="18">
        <v>1501</v>
      </c>
      <c r="D191" s="18">
        <v>877</v>
      </c>
      <c r="E191" s="79">
        <v>84.264538198403642</v>
      </c>
      <c r="F191" s="18">
        <v>8</v>
      </c>
      <c r="G191" s="18">
        <v>1</v>
      </c>
      <c r="H191" s="18">
        <v>868</v>
      </c>
      <c r="I191" s="18">
        <v>165</v>
      </c>
      <c r="J191" s="18">
        <v>182</v>
      </c>
      <c r="K191" s="18">
        <v>16</v>
      </c>
      <c r="L191" s="18">
        <v>73</v>
      </c>
      <c r="M191" s="18">
        <v>23</v>
      </c>
      <c r="N191" s="18">
        <v>0</v>
      </c>
      <c r="O191" s="18">
        <v>20</v>
      </c>
      <c r="P191" s="18">
        <v>178</v>
      </c>
      <c r="Q191" s="18">
        <v>2</v>
      </c>
      <c r="R191" s="18">
        <v>24</v>
      </c>
      <c r="S191" s="18">
        <v>0</v>
      </c>
      <c r="T191" s="18">
        <v>2</v>
      </c>
      <c r="U191" s="18">
        <v>2</v>
      </c>
      <c r="V191" s="18">
        <v>181</v>
      </c>
    </row>
    <row r="192" spans="1:22" s="17" customFormat="1" ht="12" customHeight="1" x14ac:dyDescent="0.2">
      <c r="A192" s="286" t="s">
        <v>243</v>
      </c>
      <c r="B192" s="286"/>
      <c r="C192" s="18">
        <v>1479</v>
      </c>
      <c r="D192" s="18">
        <v>972</v>
      </c>
      <c r="E192" s="79">
        <v>70.267489711934161</v>
      </c>
      <c r="F192" s="18">
        <v>8</v>
      </c>
      <c r="G192" s="18">
        <v>6</v>
      </c>
      <c r="H192" s="18">
        <v>958</v>
      </c>
      <c r="I192" s="18">
        <v>181</v>
      </c>
      <c r="J192" s="18">
        <v>243</v>
      </c>
      <c r="K192" s="18">
        <v>5</v>
      </c>
      <c r="L192" s="18">
        <v>115</v>
      </c>
      <c r="M192" s="18">
        <v>10</v>
      </c>
      <c r="N192" s="18">
        <v>0</v>
      </c>
      <c r="O192" s="18">
        <v>20</v>
      </c>
      <c r="P192" s="18">
        <v>108</v>
      </c>
      <c r="Q192" s="18">
        <v>1</v>
      </c>
      <c r="R192" s="18">
        <v>49</v>
      </c>
      <c r="S192" s="18">
        <v>0</v>
      </c>
      <c r="T192" s="18">
        <v>3</v>
      </c>
      <c r="U192" s="18">
        <v>1</v>
      </c>
      <c r="V192" s="18">
        <v>222</v>
      </c>
    </row>
    <row r="193" spans="1:22" s="17" customFormat="1" ht="12" customHeight="1" x14ac:dyDescent="0.2">
      <c r="A193" s="290" t="s">
        <v>378</v>
      </c>
      <c r="B193" s="290"/>
      <c r="C193" s="82">
        <v>2459</v>
      </c>
      <c r="D193" s="82">
        <v>1184</v>
      </c>
      <c r="E193" s="79">
        <v>83.530405405405403</v>
      </c>
      <c r="F193" s="82">
        <v>16</v>
      </c>
      <c r="G193" s="82">
        <v>4</v>
      </c>
      <c r="H193" s="82">
        <v>1164</v>
      </c>
      <c r="I193" s="82">
        <v>240</v>
      </c>
      <c r="J193" s="82">
        <v>263</v>
      </c>
      <c r="K193" s="82">
        <v>12</v>
      </c>
      <c r="L193" s="82">
        <v>129</v>
      </c>
      <c r="M193" s="82">
        <v>30</v>
      </c>
      <c r="N193" s="82">
        <v>0</v>
      </c>
      <c r="O193" s="82">
        <v>21</v>
      </c>
      <c r="P193" s="82">
        <v>211</v>
      </c>
      <c r="Q193" s="82">
        <v>5</v>
      </c>
      <c r="R193" s="82">
        <v>33</v>
      </c>
      <c r="S193" s="82">
        <v>2</v>
      </c>
      <c r="T193" s="82">
        <v>4</v>
      </c>
      <c r="U193" s="82">
        <v>1</v>
      </c>
      <c r="V193" s="82">
        <v>213</v>
      </c>
    </row>
    <row r="194" spans="1:22" s="17" customFormat="1" ht="12" customHeight="1" x14ac:dyDescent="0.2">
      <c r="A194" s="22"/>
      <c r="B194" s="22"/>
      <c r="C194" s="22"/>
      <c r="D194" s="22"/>
      <c r="E194" s="78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s="17" customFormat="1" ht="12" customHeight="1" x14ac:dyDescent="0.2">
      <c r="A195" s="285" t="s">
        <v>247</v>
      </c>
      <c r="B195" s="285"/>
      <c r="C195" s="16">
        <f t="shared" ref="C195:V195" si="48">SUM(C196:C206)</f>
        <v>6270</v>
      </c>
      <c r="D195" s="16">
        <f t="shared" si="48"/>
        <v>4281</v>
      </c>
      <c r="E195" s="77">
        <v>82.177061434244337</v>
      </c>
      <c r="F195" s="16">
        <f t="shared" si="48"/>
        <v>77</v>
      </c>
      <c r="G195" s="16">
        <f t="shared" si="48"/>
        <v>20</v>
      </c>
      <c r="H195" s="16">
        <f t="shared" si="48"/>
        <v>4184</v>
      </c>
      <c r="I195" s="16">
        <f t="shared" si="48"/>
        <v>703</v>
      </c>
      <c r="J195" s="16">
        <f t="shared" si="48"/>
        <v>924</v>
      </c>
      <c r="K195" s="16">
        <f t="shared" si="48"/>
        <v>18</v>
      </c>
      <c r="L195" s="16">
        <f t="shared" si="48"/>
        <v>430</v>
      </c>
      <c r="M195" s="16">
        <f t="shared" si="48"/>
        <v>99</v>
      </c>
      <c r="N195" s="16">
        <f t="shared" si="48"/>
        <v>0</v>
      </c>
      <c r="O195" s="16">
        <f t="shared" si="48"/>
        <v>64</v>
      </c>
      <c r="P195" s="16">
        <f t="shared" si="48"/>
        <v>1034</v>
      </c>
      <c r="Q195" s="16">
        <f t="shared" si="48"/>
        <v>2</v>
      </c>
      <c r="R195" s="16">
        <f t="shared" si="48"/>
        <v>160</v>
      </c>
      <c r="S195" s="16">
        <f t="shared" si="48"/>
        <v>0</v>
      </c>
      <c r="T195" s="16">
        <f t="shared" si="48"/>
        <v>45</v>
      </c>
      <c r="U195" s="16">
        <f t="shared" si="48"/>
        <v>3</v>
      </c>
      <c r="V195" s="16">
        <f t="shared" si="48"/>
        <v>702</v>
      </c>
    </row>
    <row r="196" spans="1:22" s="17" customFormat="1" ht="12" customHeight="1" x14ac:dyDescent="0.2">
      <c r="A196" s="286" t="s">
        <v>248</v>
      </c>
      <c r="B196" s="286"/>
      <c r="C196" s="18">
        <v>1066</v>
      </c>
      <c r="D196" s="18">
        <v>803</v>
      </c>
      <c r="E196" s="79">
        <v>79.07845579078456</v>
      </c>
      <c r="F196" s="18">
        <v>22</v>
      </c>
      <c r="G196" s="18">
        <v>3</v>
      </c>
      <c r="H196" s="18">
        <v>778</v>
      </c>
      <c r="I196" s="18">
        <v>120</v>
      </c>
      <c r="J196" s="18">
        <v>200</v>
      </c>
      <c r="K196" s="18">
        <v>0</v>
      </c>
      <c r="L196" s="18">
        <v>31</v>
      </c>
      <c r="M196" s="18">
        <v>7</v>
      </c>
      <c r="N196" s="18">
        <v>0</v>
      </c>
      <c r="O196" s="18">
        <v>19</v>
      </c>
      <c r="P196" s="18">
        <v>247</v>
      </c>
      <c r="Q196" s="18">
        <v>1</v>
      </c>
      <c r="R196" s="18">
        <v>30</v>
      </c>
      <c r="S196" s="18">
        <v>0</v>
      </c>
      <c r="T196" s="18">
        <v>1</v>
      </c>
      <c r="U196" s="18">
        <v>0</v>
      </c>
      <c r="V196" s="18">
        <v>122</v>
      </c>
    </row>
    <row r="197" spans="1:22" s="17" customFormat="1" ht="12" customHeight="1" x14ac:dyDescent="0.2">
      <c r="A197" s="286" t="s">
        <v>250</v>
      </c>
      <c r="B197" s="286"/>
      <c r="C197" s="18">
        <v>92</v>
      </c>
      <c r="D197" s="18">
        <v>67</v>
      </c>
      <c r="E197" s="79">
        <v>64.179104477611943</v>
      </c>
      <c r="F197" s="18">
        <v>0</v>
      </c>
      <c r="G197" s="18">
        <v>1</v>
      </c>
      <c r="H197" s="18">
        <v>66</v>
      </c>
      <c r="I197" s="18">
        <v>5</v>
      </c>
      <c r="J197" s="18">
        <v>8</v>
      </c>
      <c r="K197" s="18">
        <v>0</v>
      </c>
      <c r="L197" s="18">
        <v>0</v>
      </c>
      <c r="M197" s="18">
        <v>3</v>
      </c>
      <c r="N197" s="18">
        <v>0</v>
      </c>
      <c r="O197" s="18">
        <v>0</v>
      </c>
      <c r="P197" s="18">
        <v>29</v>
      </c>
      <c r="Q197" s="18">
        <v>0</v>
      </c>
      <c r="R197" s="18">
        <v>8</v>
      </c>
      <c r="S197" s="18">
        <v>0</v>
      </c>
      <c r="T197" s="18">
        <v>0</v>
      </c>
      <c r="U197" s="18">
        <v>0</v>
      </c>
      <c r="V197" s="18">
        <v>13</v>
      </c>
    </row>
    <row r="198" spans="1:22" s="17" customFormat="1" ht="12" customHeight="1" x14ac:dyDescent="0.2">
      <c r="A198" s="286" t="s">
        <v>251</v>
      </c>
      <c r="B198" s="286"/>
      <c r="C198" s="18">
        <v>453</v>
      </c>
      <c r="D198" s="18">
        <v>278</v>
      </c>
      <c r="E198" s="79">
        <v>84.172661870503589</v>
      </c>
      <c r="F198" s="18">
        <v>5</v>
      </c>
      <c r="G198" s="18">
        <v>0</v>
      </c>
      <c r="H198" s="18">
        <v>273</v>
      </c>
      <c r="I198" s="18">
        <v>36</v>
      </c>
      <c r="J198" s="18">
        <v>38</v>
      </c>
      <c r="K198" s="18">
        <v>0</v>
      </c>
      <c r="L198" s="18">
        <v>47</v>
      </c>
      <c r="M198" s="18">
        <v>16</v>
      </c>
      <c r="N198" s="18">
        <v>0</v>
      </c>
      <c r="O198" s="18">
        <v>5</v>
      </c>
      <c r="P198" s="18">
        <v>77</v>
      </c>
      <c r="Q198" s="18">
        <v>0</v>
      </c>
      <c r="R198" s="18">
        <v>7</v>
      </c>
      <c r="S198" s="18">
        <v>0</v>
      </c>
      <c r="T198" s="18">
        <v>6</v>
      </c>
      <c r="U198" s="18">
        <v>0</v>
      </c>
      <c r="V198" s="18">
        <v>41</v>
      </c>
    </row>
    <row r="199" spans="1:22" s="17" customFormat="1" ht="12" customHeight="1" x14ac:dyDescent="0.2">
      <c r="A199" s="286" t="s">
        <v>256</v>
      </c>
      <c r="B199" s="286"/>
      <c r="C199" s="18">
        <v>164</v>
      </c>
      <c r="D199" s="18">
        <v>127</v>
      </c>
      <c r="E199" s="79">
        <v>70.078740157480311</v>
      </c>
      <c r="F199" s="18">
        <v>0</v>
      </c>
      <c r="G199" s="18">
        <v>0</v>
      </c>
      <c r="H199" s="18">
        <v>127</v>
      </c>
      <c r="I199" s="18">
        <v>15</v>
      </c>
      <c r="J199" s="18">
        <v>34</v>
      </c>
      <c r="K199" s="18">
        <v>0</v>
      </c>
      <c r="L199" s="18">
        <v>7</v>
      </c>
      <c r="M199" s="18">
        <v>2</v>
      </c>
      <c r="N199" s="18">
        <v>0</v>
      </c>
      <c r="O199" s="18">
        <v>3</v>
      </c>
      <c r="P199" s="18">
        <v>32</v>
      </c>
      <c r="Q199" s="18">
        <v>0</v>
      </c>
      <c r="R199" s="18">
        <v>9</v>
      </c>
      <c r="S199" s="18">
        <v>0</v>
      </c>
      <c r="T199" s="18">
        <v>0</v>
      </c>
      <c r="U199" s="18">
        <v>0</v>
      </c>
      <c r="V199" s="18">
        <v>25</v>
      </c>
    </row>
    <row r="200" spans="1:22" s="17" customFormat="1" ht="12" customHeight="1" x14ac:dyDescent="0.2">
      <c r="A200" s="286" t="s">
        <v>257</v>
      </c>
      <c r="B200" s="286"/>
      <c r="C200" s="18">
        <v>2100</v>
      </c>
      <c r="D200" s="18">
        <v>1413</v>
      </c>
      <c r="E200" s="79">
        <v>84.996461429582453</v>
      </c>
      <c r="F200" s="18">
        <v>26</v>
      </c>
      <c r="G200" s="18">
        <v>3</v>
      </c>
      <c r="H200" s="18">
        <v>1384</v>
      </c>
      <c r="I200" s="18">
        <v>199</v>
      </c>
      <c r="J200" s="18">
        <v>285</v>
      </c>
      <c r="K200" s="18">
        <v>10</v>
      </c>
      <c r="L200" s="18">
        <v>164</v>
      </c>
      <c r="M200" s="18">
        <v>30</v>
      </c>
      <c r="N200" s="18">
        <v>0</v>
      </c>
      <c r="O200" s="18">
        <v>21</v>
      </c>
      <c r="P200" s="18">
        <v>359</v>
      </c>
      <c r="Q200" s="18">
        <v>0</v>
      </c>
      <c r="R200" s="18">
        <v>52</v>
      </c>
      <c r="S200" s="18">
        <v>0</v>
      </c>
      <c r="T200" s="18">
        <v>3</v>
      </c>
      <c r="U200" s="18">
        <v>1</v>
      </c>
      <c r="V200" s="18">
        <v>260</v>
      </c>
    </row>
    <row r="201" spans="1:22" s="17" customFormat="1" ht="12" customHeight="1" x14ac:dyDescent="0.2">
      <c r="A201" s="286" t="s">
        <v>258</v>
      </c>
      <c r="B201" s="286"/>
      <c r="C201" s="18">
        <v>544</v>
      </c>
      <c r="D201" s="18">
        <v>370</v>
      </c>
      <c r="E201" s="79">
        <v>78.108108108108112</v>
      </c>
      <c r="F201" s="18">
        <v>8</v>
      </c>
      <c r="G201" s="18">
        <v>4</v>
      </c>
      <c r="H201" s="18">
        <v>358</v>
      </c>
      <c r="I201" s="18">
        <v>54</v>
      </c>
      <c r="J201" s="18">
        <v>67</v>
      </c>
      <c r="K201" s="18">
        <v>2</v>
      </c>
      <c r="L201" s="18">
        <v>37</v>
      </c>
      <c r="M201" s="18">
        <v>11</v>
      </c>
      <c r="N201" s="18">
        <v>0</v>
      </c>
      <c r="O201" s="18">
        <v>5</v>
      </c>
      <c r="P201" s="18">
        <v>95</v>
      </c>
      <c r="Q201" s="18">
        <v>1</v>
      </c>
      <c r="R201" s="18">
        <v>5</v>
      </c>
      <c r="S201" s="18">
        <v>0</v>
      </c>
      <c r="T201" s="18">
        <v>31</v>
      </c>
      <c r="U201" s="18">
        <v>0</v>
      </c>
      <c r="V201" s="18">
        <v>50</v>
      </c>
    </row>
    <row r="202" spans="1:22" s="17" customFormat="1" ht="12" customHeight="1" x14ac:dyDescent="0.2">
      <c r="A202" s="286" t="s">
        <v>261</v>
      </c>
      <c r="B202" s="286"/>
      <c r="C202" s="18">
        <v>237</v>
      </c>
      <c r="D202" s="18">
        <v>176</v>
      </c>
      <c r="E202" s="79">
        <v>81.818181818181827</v>
      </c>
      <c r="F202" s="18">
        <v>4</v>
      </c>
      <c r="G202" s="18">
        <v>0</v>
      </c>
      <c r="H202" s="18">
        <v>172</v>
      </c>
      <c r="I202" s="18">
        <v>35</v>
      </c>
      <c r="J202" s="18">
        <v>45</v>
      </c>
      <c r="K202" s="18">
        <v>1</v>
      </c>
      <c r="L202" s="18">
        <v>23</v>
      </c>
      <c r="M202" s="18">
        <v>5</v>
      </c>
      <c r="N202" s="18">
        <v>0</v>
      </c>
      <c r="O202" s="18">
        <v>1</v>
      </c>
      <c r="P202" s="18">
        <v>30</v>
      </c>
      <c r="Q202" s="18">
        <v>0</v>
      </c>
      <c r="R202" s="18">
        <v>2</v>
      </c>
      <c r="S202" s="18">
        <v>0</v>
      </c>
      <c r="T202" s="18">
        <v>0</v>
      </c>
      <c r="U202" s="18">
        <v>1</v>
      </c>
      <c r="V202" s="18">
        <v>29</v>
      </c>
    </row>
    <row r="203" spans="1:22" s="17" customFormat="1" ht="12" customHeight="1" x14ac:dyDescent="0.2">
      <c r="A203" s="286" t="s">
        <v>262</v>
      </c>
      <c r="B203" s="286"/>
      <c r="C203" s="18">
        <v>414</v>
      </c>
      <c r="D203" s="18">
        <v>269</v>
      </c>
      <c r="E203" s="79">
        <v>86.245353159851305</v>
      </c>
      <c r="F203" s="18">
        <v>4</v>
      </c>
      <c r="G203" s="18">
        <v>4</v>
      </c>
      <c r="H203" s="18">
        <v>261</v>
      </c>
      <c r="I203" s="18">
        <v>62</v>
      </c>
      <c r="J203" s="18">
        <v>22</v>
      </c>
      <c r="K203" s="18">
        <v>1</v>
      </c>
      <c r="L203" s="18">
        <v>70</v>
      </c>
      <c r="M203" s="18">
        <v>11</v>
      </c>
      <c r="N203" s="18">
        <v>0</v>
      </c>
      <c r="O203" s="18">
        <v>1</v>
      </c>
      <c r="P203" s="18">
        <v>36</v>
      </c>
      <c r="Q203" s="18">
        <v>0</v>
      </c>
      <c r="R203" s="18">
        <v>9</v>
      </c>
      <c r="S203" s="18">
        <v>0</v>
      </c>
      <c r="T203" s="18">
        <v>2</v>
      </c>
      <c r="U203" s="18">
        <v>0</v>
      </c>
      <c r="V203" s="18">
        <v>47</v>
      </c>
    </row>
    <row r="204" spans="1:22" s="17" customFormat="1" ht="12" customHeight="1" x14ac:dyDescent="0.2">
      <c r="A204" s="286" t="s">
        <v>263</v>
      </c>
      <c r="B204" s="286"/>
      <c r="C204" s="18">
        <v>271</v>
      </c>
      <c r="D204" s="18">
        <v>206</v>
      </c>
      <c r="E204" s="79">
        <v>83.009708737864074</v>
      </c>
      <c r="F204" s="18">
        <v>1</v>
      </c>
      <c r="G204" s="18">
        <v>0</v>
      </c>
      <c r="H204" s="18">
        <v>205</v>
      </c>
      <c r="I204" s="18">
        <v>44</v>
      </c>
      <c r="J204" s="18">
        <v>56</v>
      </c>
      <c r="K204" s="18">
        <v>0</v>
      </c>
      <c r="L204" s="18">
        <v>15</v>
      </c>
      <c r="M204" s="18">
        <v>6</v>
      </c>
      <c r="N204" s="18">
        <v>0</v>
      </c>
      <c r="O204" s="18">
        <v>5</v>
      </c>
      <c r="P204" s="18">
        <v>34</v>
      </c>
      <c r="Q204" s="18">
        <v>0</v>
      </c>
      <c r="R204" s="18">
        <v>15</v>
      </c>
      <c r="S204" s="18">
        <v>0</v>
      </c>
      <c r="T204" s="18">
        <v>0</v>
      </c>
      <c r="U204" s="18">
        <v>0</v>
      </c>
      <c r="V204" s="18">
        <v>30</v>
      </c>
    </row>
    <row r="205" spans="1:22" s="17" customFormat="1" ht="12" customHeight="1" x14ac:dyDescent="0.2">
      <c r="A205" s="286" t="s">
        <v>264</v>
      </c>
      <c r="B205" s="286"/>
      <c r="C205" s="18">
        <v>862</v>
      </c>
      <c r="D205" s="18">
        <v>535</v>
      </c>
      <c r="E205" s="79">
        <v>84.299065420560751</v>
      </c>
      <c r="F205" s="18">
        <v>7</v>
      </c>
      <c r="G205" s="18">
        <v>3</v>
      </c>
      <c r="H205" s="18">
        <v>525</v>
      </c>
      <c r="I205" s="18">
        <v>124</v>
      </c>
      <c r="J205" s="18">
        <v>163</v>
      </c>
      <c r="K205" s="18">
        <v>3</v>
      </c>
      <c r="L205" s="18">
        <v>32</v>
      </c>
      <c r="M205" s="18">
        <v>8</v>
      </c>
      <c r="N205" s="18">
        <v>0</v>
      </c>
      <c r="O205" s="18">
        <v>4</v>
      </c>
      <c r="P205" s="18">
        <v>83</v>
      </c>
      <c r="Q205" s="18">
        <v>0</v>
      </c>
      <c r="R205" s="18">
        <v>23</v>
      </c>
      <c r="S205" s="18">
        <v>0</v>
      </c>
      <c r="T205" s="18">
        <v>0</v>
      </c>
      <c r="U205" s="18">
        <v>1</v>
      </c>
      <c r="V205" s="18">
        <v>84</v>
      </c>
    </row>
    <row r="206" spans="1:22" s="17" customFormat="1" ht="12" customHeight="1" x14ac:dyDescent="0.2">
      <c r="A206" s="287" t="s">
        <v>265</v>
      </c>
      <c r="B206" s="287"/>
      <c r="C206" s="23">
        <v>67</v>
      </c>
      <c r="D206" s="23">
        <v>37</v>
      </c>
      <c r="E206" s="79">
        <v>78.378378378378372</v>
      </c>
      <c r="F206" s="23">
        <v>0</v>
      </c>
      <c r="G206" s="23">
        <v>2</v>
      </c>
      <c r="H206" s="23">
        <v>35</v>
      </c>
      <c r="I206" s="23">
        <v>9</v>
      </c>
      <c r="J206" s="23">
        <v>6</v>
      </c>
      <c r="K206" s="23">
        <v>1</v>
      </c>
      <c r="L206" s="23">
        <v>4</v>
      </c>
      <c r="M206" s="23">
        <v>0</v>
      </c>
      <c r="N206" s="23">
        <v>0</v>
      </c>
      <c r="O206" s="23">
        <v>0</v>
      </c>
      <c r="P206" s="23">
        <v>12</v>
      </c>
      <c r="Q206" s="23">
        <v>0</v>
      </c>
      <c r="R206" s="23">
        <v>0</v>
      </c>
      <c r="S206" s="23">
        <v>0</v>
      </c>
      <c r="T206" s="23">
        <v>2</v>
      </c>
      <c r="U206" s="23">
        <v>0</v>
      </c>
      <c r="V206" s="23">
        <v>1</v>
      </c>
    </row>
    <row r="207" spans="1:22" s="17" customFormat="1" ht="12" customHeight="1" x14ac:dyDescent="0.2">
      <c r="A207" s="22"/>
      <c r="B207" s="22"/>
      <c r="C207" s="22"/>
      <c r="D207" s="22"/>
      <c r="E207" s="78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s="17" customFormat="1" ht="12" customHeight="1" x14ac:dyDescent="0.2">
      <c r="A208" s="285" t="s">
        <v>266</v>
      </c>
      <c r="B208" s="285"/>
      <c r="C208" s="16">
        <f t="shared" ref="C208:V208" si="49">SUM(C209:C216)</f>
        <v>220864</v>
      </c>
      <c r="D208" s="16">
        <f t="shared" si="49"/>
        <v>137523</v>
      </c>
      <c r="E208" s="77">
        <v>82.773063414846973</v>
      </c>
      <c r="F208" s="16">
        <f t="shared" si="49"/>
        <v>2845</v>
      </c>
      <c r="G208" s="16">
        <f t="shared" si="49"/>
        <v>890</v>
      </c>
      <c r="H208" s="16">
        <f t="shared" si="49"/>
        <v>133788</v>
      </c>
      <c r="I208" s="16">
        <f t="shared" si="49"/>
        <v>27540</v>
      </c>
      <c r="J208" s="16">
        <f t="shared" si="49"/>
        <v>29882</v>
      </c>
      <c r="K208" s="16">
        <f t="shared" si="49"/>
        <v>1472</v>
      </c>
      <c r="L208" s="16">
        <f t="shared" si="49"/>
        <v>16243</v>
      </c>
      <c r="M208" s="16">
        <f t="shared" si="49"/>
        <v>6220</v>
      </c>
      <c r="N208" s="16">
        <f t="shared" si="49"/>
        <v>98</v>
      </c>
      <c r="O208" s="16">
        <f t="shared" si="49"/>
        <v>1305</v>
      </c>
      <c r="P208" s="16">
        <f t="shared" si="49"/>
        <v>20479</v>
      </c>
      <c r="Q208" s="16">
        <f t="shared" si="49"/>
        <v>466</v>
      </c>
      <c r="R208" s="16">
        <f t="shared" si="49"/>
        <v>6111</v>
      </c>
      <c r="S208" s="16">
        <f>SUM(S209:S216)</f>
        <v>70</v>
      </c>
      <c r="T208" s="16">
        <f>SUM(T209:T216)</f>
        <v>346</v>
      </c>
      <c r="U208" s="16">
        <f>SUM(U209:U216)</f>
        <v>391</v>
      </c>
      <c r="V208" s="16">
        <f t="shared" si="49"/>
        <v>23165</v>
      </c>
    </row>
    <row r="209" spans="1:22" s="17" customFormat="1" ht="12" customHeight="1" x14ac:dyDescent="0.2">
      <c r="A209" s="286" t="s">
        <v>267</v>
      </c>
      <c r="B209" s="286"/>
      <c r="C209" s="18">
        <f t="shared" ref="C209:V209" si="50">SUM(C58:C68)</f>
        <v>34312</v>
      </c>
      <c r="D209" s="18">
        <f t="shared" si="50"/>
        <v>23104</v>
      </c>
      <c r="E209" s="79">
        <v>84.613054016620509</v>
      </c>
      <c r="F209" s="18">
        <f t="shared" si="50"/>
        <v>539</v>
      </c>
      <c r="G209" s="18">
        <f t="shared" si="50"/>
        <v>135</v>
      </c>
      <c r="H209" s="18">
        <f t="shared" si="50"/>
        <v>22430</v>
      </c>
      <c r="I209" s="18">
        <f t="shared" si="50"/>
        <v>4803</v>
      </c>
      <c r="J209" s="18">
        <f t="shared" si="50"/>
        <v>4654</v>
      </c>
      <c r="K209" s="18">
        <f t="shared" si="50"/>
        <v>254</v>
      </c>
      <c r="L209" s="18">
        <f t="shared" si="50"/>
        <v>2600</v>
      </c>
      <c r="M209" s="18">
        <f t="shared" si="50"/>
        <v>1265</v>
      </c>
      <c r="N209" s="18">
        <f t="shared" si="50"/>
        <v>8</v>
      </c>
      <c r="O209" s="18">
        <f t="shared" si="50"/>
        <v>115</v>
      </c>
      <c r="P209" s="18">
        <f t="shared" si="50"/>
        <v>4152</v>
      </c>
      <c r="Q209" s="18">
        <f t="shared" si="50"/>
        <v>58</v>
      </c>
      <c r="R209" s="18">
        <f t="shared" si="50"/>
        <v>793</v>
      </c>
      <c r="S209" s="18">
        <f>SUM(S58:S68)</f>
        <v>6</v>
      </c>
      <c r="T209" s="18">
        <f>SUM(T58:T68)</f>
        <v>35</v>
      </c>
      <c r="U209" s="18">
        <f>SUM(U58:U68)</f>
        <v>85</v>
      </c>
      <c r="V209" s="18">
        <f t="shared" si="50"/>
        <v>3602</v>
      </c>
    </row>
    <row r="210" spans="1:22" s="17" customFormat="1" ht="12" customHeight="1" x14ac:dyDescent="0.2">
      <c r="A210" s="286" t="s">
        <v>268</v>
      </c>
      <c r="B210" s="286"/>
      <c r="C210" s="18">
        <f t="shared" ref="C210:V210" si="51">SUM(C71:C122)</f>
        <v>89578</v>
      </c>
      <c r="D210" s="18">
        <f t="shared" si="51"/>
        <v>54701</v>
      </c>
      <c r="E210" s="79">
        <v>81.170362516224571</v>
      </c>
      <c r="F210" s="18">
        <f t="shared" si="51"/>
        <v>1123</v>
      </c>
      <c r="G210" s="18">
        <f t="shared" si="51"/>
        <v>413</v>
      </c>
      <c r="H210" s="18">
        <f t="shared" si="51"/>
        <v>53165</v>
      </c>
      <c r="I210" s="18">
        <f t="shared" si="51"/>
        <v>12779</v>
      </c>
      <c r="J210" s="18">
        <f t="shared" si="51"/>
        <v>11467</v>
      </c>
      <c r="K210" s="18">
        <f t="shared" si="51"/>
        <v>497</v>
      </c>
      <c r="L210" s="18">
        <f t="shared" si="51"/>
        <v>6354</v>
      </c>
      <c r="M210" s="18">
        <f t="shared" si="51"/>
        <v>2656</v>
      </c>
      <c r="N210" s="18">
        <f t="shared" si="51"/>
        <v>43</v>
      </c>
      <c r="O210" s="18">
        <f t="shared" si="51"/>
        <v>394</v>
      </c>
      <c r="P210" s="18">
        <f t="shared" si="51"/>
        <v>7179</v>
      </c>
      <c r="Q210" s="18">
        <f t="shared" si="51"/>
        <v>245</v>
      </c>
      <c r="R210" s="18">
        <f t="shared" si="51"/>
        <v>2699</v>
      </c>
      <c r="S210" s="18">
        <f>SUM(S71:S122)</f>
        <v>40</v>
      </c>
      <c r="T210" s="18">
        <f>SUM(T71:T122)</f>
        <v>108</v>
      </c>
      <c r="U210" s="18">
        <f>SUM(U71:U122)</f>
        <v>120</v>
      </c>
      <c r="V210" s="18">
        <f t="shared" si="51"/>
        <v>8584</v>
      </c>
    </row>
    <row r="211" spans="1:22" s="17" customFormat="1" ht="12" customHeight="1" x14ac:dyDescent="0.2">
      <c r="A211" s="286" t="s">
        <v>269</v>
      </c>
      <c r="B211" s="286"/>
      <c r="C211" s="18">
        <f t="shared" ref="C211:V211" si="52">SUM(C125:C151)</f>
        <v>42168</v>
      </c>
      <c r="D211" s="18">
        <f t="shared" si="52"/>
        <v>23608</v>
      </c>
      <c r="E211" s="79">
        <v>85.246526601152155</v>
      </c>
      <c r="F211" s="18">
        <f t="shared" si="52"/>
        <v>545</v>
      </c>
      <c r="G211" s="18">
        <f t="shared" si="52"/>
        <v>135</v>
      </c>
      <c r="H211" s="18">
        <f t="shared" si="52"/>
        <v>22928</v>
      </c>
      <c r="I211" s="18">
        <f t="shared" si="52"/>
        <v>4137</v>
      </c>
      <c r="J211" s="18">
        <f t="shared" si="52"/>
        <v>4978</v>
      </c>
      <c r="K211" s="18">
        <f t="shared" si="52"/>
        <v>261</v>
      </c>
      <c r="L211" s="18">
        <f t="shared" si="52"/>
        <v>2966</v>
      </c>
      <c r="M211" s="18">
        <f t="shared" si="52"/>
        <v>1032</v>
      </c>
      <c r="N211" s="18">
        <f t="shared" si="52"/>
        <v>37</v>
      </c>
      <c r="O211" s="18">
        <f t="shared" si="52"/>
        <v>274</v>
      </c>
      <c r="P211" s="18">
        <f t="shared" si="52"/>
        <v>3287</v>
      </c>
      <c r="Q211" s="18">
        <f t="shared" si="52"/>
        <v>85</v>
      </c>
      <c r="R211" s="18">
        <f t="shared" si="52"/>
        <v>1496</v>
      </c>
      <c r="S211" s="18">
        <f>SUM(S125:S151)</f>
        <v>7</v>
      </c>
      <c r="T211" s="18">
        <f>SUM(T125:T151)</f>
        <v>39</v>
      </c>
      <c r="U211" s="18">
        <f>SUM(U125:U151)</f>
        <v>74</v>
      </c>
      <c r="V211" s="18">
        <f t="shared" si="52"/>
        <v>4255</v>
      </c>
    </row>
    <row r="212" spans="1:22" s="17" customFormat="1" ht="12" customHeight="1" x14ac:dyDescent="0.2">
      <c r="A212" s="286" t="s">
        <v>270</v>
      </c>
      <c r="B212" s="286"/>
      <c r="C212" s="18">
        <f t="shared" ref="C212:V212" si="53">SUM(C154:C161)</f>
        <v>4494</v>
      </c>
      <c r="D212" s="18">
        <f t="shared" si="53"/>
        <v>2999</v>
      </c>
      <c r="E212" s="79">
        <v>82.627542514171395</v>
      </c>
      <c r="F212" s="18">
        <f t="shared" si="53"/>
        <v>53</v>
      </c>
      <c r="G212" s="18">
        <f t="shared" si="53"/>
        <v>15</v>
      </c>
      <c r="H212" s="18">
        <f t="shared" si="53"/>
        <v>2931</v>
      </c>
      <c r="I212" s="18">
        <f t="shared" si="53"/>
        <v>493</v>
      </c>
      <c r="J212" s="18">
        <f t="shared" si="53"/>
        <v>568</v>
      </c>
      <c r="K212" s="18">
        <f t="shared" si="53"/>
        <v>42</v>
      </c>
      <c r="L212" s="18">
        <f t="shared" si="53"/>
        <v>287</v>
      </c>
      <c r="M212" s="18">
        <f t="shared" si="53"/>
        <v>97</v>
      </c>
      <c r="N212" s="18">
        <f t="shared" si="53"/>
        <v>1</v>
      </c>
      <c r="O212" s="18">
        <f t="shared" si="53"/>
        <v>120</v>
      </c>
      <c r="P212" s="18">
        <f t="shared" si="53"/>
        <v>602</v>
      </c>
      <c r="Q212" s="18">
        <f t="shared" si="53"/>
        <v>6</v>
      </c>
      <c r="R212" s="18">
        <f t="shared" si="53"/>
        <v>113</v>
      </c>
      <c r="S212" s="18">
        <f>SUM(S154:S161)</f>
        <v>2</v>
      </c>
      <c r="T212" s="18">
        <f>SUM(T154:T161)</f>
        <v>5</v>
      </c>
      <c r="U212" s="18">
        <f>SUM(U154:U161)</f>
        <v>7</v>
      </c>
      <c r="V212" s="18">
        <f t="shared" si="53"/>
        <v>588</v>
      </c>
    </row>
    <row r="213" spans="1:22" s="17" customFormat="1" ht="12" customHeight="1" x14ac:dyDescent="0.2">
      <c r="A213" s="286" t="s">
        <v>271</v>
      </c>
      <c r="B213" s="286"/>
      <c r="C213" s="18">
        <f t="shared" ref="C213:V213" si="54">SUM(C164:C180)</f>
        <v>31064</v>
      </c>
      <c r="D213" s="18">
        <f t="shared" si="54"/>
        <v>20706</v>
      </c>
      <c r="E213" s="79">
        <v>82.681348401429531</v>
      </c>
      <c r="F213" s="18">
        <f t="shared" si="54"/>
        <v>383</v>
      </c>
      <c r="G213" s="18">
        <f t="shared" si="54"/>
        <v>133</v>
      </c>
      <c r="H213" s="18">
        <f t="shared" si="54"/>
        <v>20190</v>
      </c>
      <c r="I213" s="18">
        <f t="shared" si="54"/>
        <v>3091</v>
      </c>
      <c r="J213" s="18">
        <f t="shared" si="54"/>
        <v>5482</v>
      </c>
      <c r="K213" s="18">
        <f t="shared" si="54"/>
        <v>304</v>
      </c>
      <c r="L213" s="18">
        <f t="shared" si="54"/>
        <v>2689</v>
      </c>
      <c r="M213" s="18">
        <f t="shared" si="54"/>
        <v>878</v>
      </c>
      <c r="N213" s="18">
        <f t="shared" si="54"/>
        <v>7</v>
      </c>
      <c r="O213" s="18">
        <f t="shared" si="54"/>
        <v>204</v>
      </c>
      <c r="P213" s="18">
        <f t="shared" si="54"/>
        <v>2858</v>
      </c>
      <c r="Q213" s="18">
        <f t="shared" si="54"/>
        <v>51</v>
      </c>
      <c r="R213" s="18">
        <f t="shared" si="54"/>
        <v>601</v>
      </c>
      <c r="S213" s="18">
        <f>SUM(S164:S180)</f>
        <v>12</v>
      </c>
      <c r="T213" s="18">
        <f>SUM(T164:T180)</f>
        <v>49</v>
      </c>
      <c r="U213" s="18">
        <f>SUM(U164:U180)</f>
        <v>64</v>
      </c>
      <c r="V213" s="18">
        <f t="shared" si="54"/>
        <v>3900</v>
      </c>
    </row>
    <row r="214" spans="1:22" s="17" customFormat="1" ht="12" customHeight="1" x14ac:dyDescent="0.2">
      <c r="A214" s="286" t="s">
        <v>272</v>
      </c>
      <c r="B214" s="286"/>
      <c r="C214" s="18">
        <f t="shared" ref="C214:V214" si="55">SUM(C183:C188)</f>
        <v>7539</v>
      </c>
      <c r="D214" s="18">
        <f t="shared" si="55"/>
        <v>5091</v>
      </c>
      <c r="E214" s="79">
        <v>83.087802003535643</v>
      </c>
      <c r="F214" s="18">
        <f t="shared" si="55"/>
        <v>93</v>
      </c>
      <c r="G214" s="18">
        <f t="shared" si="55"/>
        <v>28</v>
      </c>
      <c r="H214" s="18">
        <f t="shared" si="55"/>
        <v>4970</v>
      </c>
      <c r="I214" s="18">
        <f t="shared" si="55"/>
        <v>948</v>
      </c>
      <c r="J214" s="18">
        <f t="shared" si="55"/>
        <v>1121</v>
      </c>
      <c r="K214" s="18">
        <f t="shared" si="55"/>
        <v>63</v>
      </c>
      <c r="L214" s="18">
        <f t="shared" si="55"/>
        <v>600</v>
      </c>
      <c r="M214" s="18">
        <f t="shared" si="55"/>
        <v>130</v>
      </c>
      <c r="N214" s="18">
        <f t="shared" si="55"/>
        <v>2</v>
      </c>
      <c r="O214" s="18">
        <f t="shared" si="55"/>
        <v>73</v>
      </c>
      <c r="P214" s="18">
        <f t="shared" si="55"/>
        <v>870</v>
      </c>
      <c r="Q214" s="18">
        <f t="shared" si="55"/>
        <v>11</v>
      </c>
      <c r="R214" s="18">
        <f t="shared" si="55"/>
        <v>143</v>
      </c>
      <c r="S214" s="18">
        <f>SUM(S183:S188)</f>
        <v>1</v>
      </c>
      <c r="T214" s="18">
        <f>SUM(T183:T188)</f>
        <v>56</v>
      </c>
      <c r="U214" s="18">
        <f>SUM(U183:U188)</f>
        <v>34</v>
      </c>
      <c r="V214" s="18">
        <f t="shared" si="55"/>
        <v>918</v>
      </c>
    </row>
    <row r="215" spans="1:22" s="17" customFormat="1" ht="12" customHeight="1" x14ac:dyDescent="0.2">
      <c r="A215" s="286" t="s">
        <v>273</v>
      </c>
      <c r="B215" s="286"/>
      <c r="C215" s="18">
        <f t="shared" ref="C215:V215" si="56">SUM(C191:C193)</f>
        <v>5439</v>
      </c>
      <c r="D215" s="18">
        <f t="shared" si="56"/>
        <v>3033</v>
      </c>
      <c r="E215" s="79">
        <v>79.492251895812728</v>
      </c>
      <c r="F215" s="18">
        <f t="shared" si="56"/>
        <v>32</v>
      </c>
      <c r="G215" s="18">
        <f t="shared" si="56"/>
        <v>11</v>
      </c>
      <c r="H215" s="18">
        <f t="shared" si="56"/>
        <v>2990</v>
      </c>
      <c r="I215" s="18">
        <f t="shared" si="56"/>
        <v>586</v>
      </c>
      <c r="J215" s="18">
        <f t="shared" si="56"/>
        <v>688</v>
      </c>
      <c r="K215" s="18">
        <f t="shared" si="56"/>
        <v>33</v>
      </c>
      <c r="L215" s="18">
        <f t="shared" si="56"/>
        <v>317</v>
      </c>
      <c r="M215" s="18">
        <f t="shared" si="56"/>
        <v>63</v>
      </c>
      <c r="N215" s="18">
        <f t="shared" si="56"/>
        <v>0</v>
      </c>
      <c r="O215" s="18">
        <f t="shared" si="56"/>
        <v>61</v>
      </c>
      <c r="P215" s="18">
        <f t="shared" si="56"/>
        <v>497</v>
      </c>
      <c r="Q215" s="18">
        <f t="shared" si="56"/>
        <v>8</v>
      </c>
      <c r="R215" s="18">
        <f t="shared" si="56"/>
        <v>106</v>
      </c>
      <c r="S215" s="18">
        <f>SUM(S191:S193)</f>
        <v>2</v>
      </c>
      <c r="T215" s="18">
        <f>SUM(T191:T193)</f>
        <v>9</v>
      </c>
      <c r="U215" s="18">
        <f>SUM(U191:U193)</f>
        <v>4</v>
      </c>
      <c r="V215" s="18">
        <f t="shared" si="56"/>
        <v>616</v>
      </c>
    </row>
    <row r="216" spans="1:22" s="17" customFormat="1" ht="12" customHeight="1" x14ac:dyDescent="0.2">
      <c r="A216" s="287" t="s">
        <v>274</v>
      </c>
      <c r="B216" s="287"/>
      <c r="C216" s="23">
        <f t="shared" ref="C216:V216" si="57">SUM(C196:C206)</f>
        <v>6270</v>
      </c>
      <c r="D216" s="23">
        <f t="shared" si="57"/>
        <v>4281</v>
      </c>
      <c r="E216" s="79">
        <v>82.177061434244337</v>
      </c>
      <c r="F216" s="23">
        <f t="shared" si="57"/>
        <v>77</v>
      </c>
      <c r="G216" s="23">
        <f t="shared" si="57"/>
        <v>20</v>
      </c>
      <c r="H216" s="23">
        <f t="shared" si="57"/>
        <v>4184</v>
      </c>
      <c r="I216" s="23">
        <f t="shared" si="57"/>
        <v>703</v>
      </c>
      <c r="J216" s="23">
        <f t="shared" si="57"/>
        <v>924</v>
      </c>
      <c r="K216" s="23">
        <f t="shared" si="57"/>
        <v>18</v>
      </c>
      <c r="L216" s="23">
        <f t="shared" si="57"/>
        <v>430</v>
      </c>
      <c r="M216" s="23">
        <f t="shared" si="57"/>
        <v>99</v>
      </c>
      <c r="N216" s="23">
        <f t="shared" si="57"/>
        <v>0</v>
      </c>
      <c r="O216" s="23">
        <f t="shared" si="57"/>
        <v>64</v>
      </c>
      <c r="P216" s="23">
        <f t="shared" si="57"/>
        <v>1034</v>
      </c>
      <c r="Q216" s="23">
        <f t="shared" si="57"/>
        <v>2</v>
      </c>
      <c r="R216" s="23">
        <f t="shared" si="57"/>
        <v>160</v>
      </c>
      <c r="S216" s="23">
        <f>SUM(S196:S206)</f>
        <v>0</v>
      </c>
      <c r="T216" s="23">
        <f>SUM(T196:T206)</f>
        <v>45</v>
      </c>
      <c r="U216" s="23">
        <f>SUM(U196:U206)</f>
        <v>3</v>
      </c>
      <c r="V216" s="23">
        <f t="shared" si="57"/>
        <v>702</v>
      </c>
    </row>
    <row r="217" spans="1:22" s="17" customFormat="1" ht="12" customHeight="1" x14ac:dyDescent="0.2">
      <c r="A217" s="22"/>
      <c r="B217" s="22"/>
      <c r="C217" s="22"/>
      <c r="D217" s="22"/>
      <c r="E217" s="78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s="17" customFormat="1" ht="12" customHeight="1" x14ac:dyDescent="0.2">
      <c r="A218" s="285" t="s">
        <v>275</v>
      </c>
      <c r="B218" s="285"/>
      <c r="C218" s="16">
        <f t="shared" ref="C218:V218" si="58">SUM(C219:C222)</f>
        <v>192209</v>
      </c>
      <c r="D218" s="16">
        <f t="shared" si="58"/>
        <v>119342</v>
      </c>
      <c r="E218" s="77">
        <v>82.912972800858043</v>
      </c>
      <c r="F218" s="16">
        <f t="shared" si="58"/>
        <v>2557</v>
      </c>
      <c r="G218" s="16">
        <f t="shared" si="58"/>
        <v>806</v>
      </c>
      <c r="H218" s="16">
        <f t="shared" si="58"/>
        <v>115979</v>
      </c>
      <c r="I218" s="16">
        <f t="shared" si="58"/>
        <v>24081</v>
      </c>
      <c r="J218" s="16">
        <f t="shared" si="58"/>
        <v>25932</v>
      </c>
      <c r="K218" s="16">
        <f t="shared" si="58"/>
        <v>1289</v>
      </c>
      <c r="L218" s="16">
        <f t="shared" si="58"/>
        <v>14272</v>
      </c>
      <c r="M218" s="16">
        <f t="shared" si="58"/>
        <v>5685</v>
      </c>
      <c r="N218" s="16">
        <f t="shared" si="58"/>
        <v>84</v>
      </c>
      <c r="O218" s="16">
        <f t="shared" si="58"/>
        <v>979</v>
      </c>
      <c r="P218" s="16">
        <f t="shared" si="58"/>
        <v>17199</v>
      </c>
      <c r="Q218" s="16">
        <f t="shared" si="58"/>
        <v>429</v>
      </c>
      <c r="R218" s="16">
        <f t="shared" si="58"/>
        <v>5436</v>
      </c>
      <c r="S218" s="16">
        <f>SUM(S219:S222)</f>
        <v>58</v>
      </c>
      <c r="T218" s="16">
        <f>SUM(T219:T222)</f>
        <v>237</v>
      </c>
      <c r="U218" s="16">
        <f>SUM(U219:U222)</f>
        <v>339</v>
      </c>
      <c r="V218" s="16">
        <f t="shared" si="58"/>
        <v>19959</v>
      </c>
    </row>
    <row r="219" spans="1:22" s="17" customFormat="1" ht="12" customHeight="1" x14ac:dyDescent="0.2">
      <c r="A219" s="286" t="s">
        <v>271</v>
      </c>
      <c r="B219" s="286"/>
      <c r="C219" s="18">
        <f t="shared" ref="C219:V219" si="59">C164+C165+C166+C167+C168+C169+C170+C171+C173+C175+C176+C178+C180+C184+C177</f>
        <v>32315</v>
      </c>
      <c r="D219" s="18">
        <f t="shared" si="59"/>
        <v>21580</v>
      </c>
      <c r="E219" s="79">
        <v>83.063021316033371</v>
      </c>
      <c r="F219" s="18">
        <f t="shared" si="59"/>
        <v>412</v>
      </c>
      <c r="G219" s="18">
        <f t="shared" si="59"/>
        <v>138</v>
      </c>
      <c r="H219" s="18">
        <f t="shared" si="59"/>
        <v>21030</v>
      </c>
      <c r="I219" s="18">
        <f t="shared" si="59"/>
        <v>3277</v>
      </c>
      <c r="J219" s="18">
        <f t="shared" si="59"/>
        <v>5684</v>
      </c>
      <c r="K219" s="18">
        <f t="shared" si="59"/>
        <v>315</v>
      </c>
      <c r="L219" s="18">
        <f t="shared" si="59"/>
        <v>2787</v>
      </c>
      <c r="M219" s="18">
        <f t="shared" si="59"/>
        <v>904</v>
      </c>
      <c r="N219" s="18">
        <f t="shared" si="59"/>
        <v>9</v>
      </c>
      <c r="O219" s="18">
        <f t="shared" si="59"/>
        <v>222</v>
      </c>
      <c r="P219" s="18">
        <f t="shared" si="59"/>
        <v>2913</v>
      </c>
      <c r="Q219" s="18">
        <f t="shared" si="59"/>
        <v>56</v>
      </c>
      <c r="R219" s="18">
        <f t="shared" si="59"/>
        <v>651</v>
      </c>
      <c r="S219" s="18">
        <f>S164+S165+S166+S167+S168+S169+S170+S171+S173+S175+S176+S178+S180+S184+S177</f>
        <v>12</v>
      </c>
      <c r="T219" s="18">
        <f>T164+T165+T166+T167+T168+T169+T170+T171+T173+T175+T176+T178+T180+T184+T177</f>
        <v>60</v>
      </c>
      <c r="U219" s="18">
        <f>U164+U165+U166+U167+U168+U169+U170+U171+U173+U175+U176+U178+U180+U184+U177</f>
        <v>67</v>
      </c>
      <c r="V219" s="18">
        <f t="shared" si="59"/>
        <v>4073</v>
      </c>
    </row>
    <row r="220" spans="1:22" s="17" customFormat="1" ht="12" customHeight="1" x14ac:dyDescent="0.2">
      <c r="A220" s="286" t="s">
        <v>276</v>
      </c>
      <c r="B220" s="286"/>
      <c r="C220" s="18">
        <f t="shared" ref="C220:V220" si="60">+C58+C60+C61+C62+C63+C64+C65+C66+C67+C68+C80+C59</f>
        <v>34689</v>
      </c>
      <c r="D220" s="18">
        <f t="shared" si="60"/>
        <v>23356</v>
      </c>
      <c r="E220" s="79">
        <v>83.700119883541703</v>
      </c>
      <c r="F220" s="18">
        <f t="shared" si="60"/>
        <v>548</v>
      </c>
      <c r="G220" s="18">
        <f t="shared" si="60"/>
        <v>135</v>
      </c>
      <c r="H220" s="18">
        <f t="shared" si="60"/>
        <v>22673</v>
      </c>
      <c r="I220" s="18">
        <f t="shared" si="60"/>
        <v>4859</v>
      </c>
      <c r="J220" s="18">
        <f t="shared" si="60"/>
        <v>4695</v>
      </c>
      <c r="K220" s="18">
        <f t="shared" si="60"/>
        <v>261</v>
      </c>
      <c r="L220" s="18">
        <f t="shared" si="60"/>
        <v>2636</v>
      </c>
      <c r="M220" s="18">
        <f t="shared" si="60"/>
        <v>1280</v>
      </c>
      <c r="N220" s="18">
        <f t="shared" si="60"/>
        <v>8</v>
      </c>
      <c r="O220" s="18">
        <f t="shared" si="60"/>
        <v>116</v>
      </c>
      <c r="P220" s="18">
        <f t="shared" si="60"/>
        <v>4198</v>
      </c>
      <c r="Q220" s="18">
        <f t="shared" si="60"/>
        <v>58</v>
      </c>
      <c r="R220" s="18">
        <f t="shared" si="60"/>
        <v>799</v>
      </c>
      <c r="S220" s="18">
        <f>+S58+S60+S61+S62+S63+S64+S65+S66+S67+S68+S80+S59</f>
        <v>6</v>
      </c>
      <c r="T220" s="18">
        <f>+T58+T60+T61+T62+T63+T64+T65+T66+T67+T68+T80+T59</f>
        <v>35</v>
      </c>
      <c r="U220" s="18">
        <f>+U58+U60+U61+U62+U63+U64+U65+U66+U67+U68+U80+U59</f>
        <v>88</v>
      </c>
      <c r="V220" s="18">
        <f t="shared" si="60"/>
        <v>3634</v>
      </c>
    </row>
    <row r="221" spans="1:22" s="17" customFormat="1" ht="12" customHeight="1" x14ac:dyDescent="0.2">
      <c r="A221" s="286" t="s">
        <v>269</v>
      </c>
      <c r="B221" s="286"/>
      <c r="C221" s="18">
        <f t="shared" ref="C221:V221" si="61">C125+C127+C131+C134+C138+C139+C141+C143+C145+C146+C148+C149+C154+C161+C137+C133</f>
        <v>41238</v>
      </c>
      <c r="D221" s="18">
        <f t="shared" si="61"/>
        <v>23372</v>
      </c>
      <c r="E221" s="79">
        <v>85.379941810713674</v>
      </c>
      <c r="F221" s="18">
        <f t="shared" si="61"/>
        <v>546</v>
      </c>
      <c r="G221" s="18">
        <f t="shared" si="61"/>
        <v>139</v>
      </c>
      <c r="H221" s="18">
        <f t="shared" si="61"/>
        <v>22687</v>
      </c>
      <c r="I221" s="18">
        <f t="shared" si="61"/>
        <v>4044</v>
      </c>
      <c r="J221" s="18">
        <f t="shared" si="61"/>
        <v>4832</v>
      </c>
      <c r="K221" s="18">
        <f t="shared" si="61"/>
        <v>262</v>
      </c>
      <c r="L221" s="18">
        <f t="shared" si="61"/>
        <v>2862</v>
      </c>
      <c r="M221" s="18">
        <f t="shared" si="61"/>
        <v>1032</v>
      </c>
      <c r="N221" s="18">
        <f t="shared" si="61"/>
        <v>32</v>
      </c>
      <c r="O221" s="18">
        <f t="shared" si="61"/>
        <v>280</v>
      </c>
      <c r="P221" s="18">
        <f t="shared" si="61"/>
        <v>3419</v>
      </c>
      <c r="Q221" s="18">
        <f t="shared" si="61"/>
        <v>83</v>
      </c>
      <c r="R221" s="18">
        <f t="shared" si="61"/>
        <v>1456</v>
      </c>
      <c r="S221" s="18">
        <f>S125+S127+S131+S134+S138+S139+S141+S143+S145+S146+S148+S149+S154+S161+S137+S133</f>
        <v>7</v>
      </c>
      <c r="T221" s="18">
        <f>T125+T127+T131+T134+T138+T139+T141+T143+T145+T146+T148+T149+T154+T161+T137+T133</f>
        <v>40</v>
      </c>
      <c r="U221" s="18">
        <f>U125+U127+U131+U134+U138+U139+U141+U143+U145+U146+U148+U149+U154+U161+U137+U133</f>
        <v>71</v>
      </c>
      <c r="V221" s="18">
        <f t="shared" si="61"/>
        <v>4267</v>
      </c>
    </row>
    <row r="222" spans="1:22" s="17" customFormat="1" ht="12" customHeight="1" x14ac:dyDescent="0.2">
      <c r="A222" s="287" t="s">
        <v>268</v>
      </c>
      <c r="B222" s="287"/>
      <c r="C222" s="23">
        <f t="shared" ref="C222:V222" si="62">+C71+C72+C73+C76+C77+C79+C78+C82+C81+C84+C83+C85+C88+C87+C86+C89+C90+C91+C92+C93+C95+C94+C96+C97+C99+C98+C101+C100+C105+C107+C106+C109+C108+C110+C111+C112+C113+C114+C115+C116+C118+C119+C120+C121+C122</f>
        <v>83967</v>
      </c>
      <c r="D222" s="23">
        <f t="shared" si="62"/>
        <v>51034</v>
      </c>
      <c r="E222" s="79">
        <v>81.359485832974102</v>
      </c>
      <c r="F222" s="23">
        <f t="shared" si="62"/>
        <v>1051</v>
      </c>
      <c r="G222" s="23">
        <f t="shared" si="62"/>
        <v>394</v>
      </c>
      <c r="H222" s="23">
        <f t="shared" si="62"/>
        <v>49589</v>
      </c>
      <c r="I222" s="23">
        <f t="shared" si="62"/>
        <v>11901</v>
      </c>
      <c r="J222" s="23">
        <f t="shared" si="62"/>
        <v>10721</v>
      </c>
      <c r="K222" s="23">
        <f t="shared" si="62"/>
        <v>451</v>
      </c>
      <c r="L222" s="23">
        <f t="shared" si="62"/>
        <v>5987</v>
      </c>
      <c r="M222" s="23">
        <f t="shared" si="62"/>
        <v>2469</v>
      </c>
      <c r="N222" s="23">
        <f t="shared" si="62"/>
        <v>35</v>
      </c>
      <c r="O222" s="23">
        <f t="shared" si="62"/>
        <v>361</v>
      </c>
      <c r="P222" s="23">
        <f t="shared" si="62"/>
        <v>6669</v>
      </c>
      <c r="Q222" s="23">
        <f t="shared" si="62"/>
        <v>232</v>
      </c>
      <c r="R222" s="23">
        <f t="shared" si="62"/>
        <v>2530</v>
      </c>
      <c r="S222" s="23">
        <f>+S71+S72+S73+S76+S77+S79+S78+S82+S81+S84+S83+S85+S88+S87+S86+S89+S90+S91+S92+S93+S95+S94+S96+S97+S99+S98+S101+S100+S105+S107+S106+S109+S108+S110+S111+S112+S113+S114+S115+S116+S118+S119+S120+S121+S122</f>
        <v>33</v>
      </c>
      <c r="T222" s="23">
        <f>+T71+T72+T73+T76+T77+T79+T78+T82+T81+T84+T83+T85+T88+T87+T86+T89+T90+T91+T92+T93+T95+T94+T96+T97+T99+T98+T101+T100+T105+T107+T106+T109+T108+T110+T111+T112+T113+T114+T115+T116+T118+T119+T120+T121+T122</f>
        <v>102</v>
      </c>
      <c r="U222" s="23">
        <f>+U71+U72+U73+U76+U77+U79+U78+U82+U81+U84+U83+U85+U88+U87+U86+U89+U90+U91+U92+U93+U95+U94+U96+U97+U99+U98+U101+U100+U105+U107+U106+U109+U108+U110+U111+U112+U113+U114+U115+U116+U118+U119+U120+U121+U122</f>
        <v>113</v>
      </c>
      <c r="V222" s="23">
        <f t="shared" si="62"/>
        <v>7985</v>
      </c>
    </row>
    <row r="223" spans="1:22" s="29" customFormat="1" ht="12" customHeight="1" x14ac:dyDescent="0.2">
      <c r="A223" s="295"/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</row>
    <row r="224" spans="1:22" s="33" customFormat="1" ht="12" customHeight="1" x14ac:dyDescent="0.2">
      <c r="A224" s="296" t="s">
        <v>379</v>
      </c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</row>
    <row r="225" spans="1:22" s="33" customFormat="1" ht="12" customHeight="1" x14ac:dyDescent="0.2">
      <c r="A225" s="292"/>
      <c r="B225" s="293"/>
      <c r="C225" s="293"/>
      <c r="D225" s="293"/>
      <c r="E225" s="293"/>
      <c r="F225" s="293"/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</row>
    <row r="226" spans="1:22" s="83" customFormat="1" ht="12" customHeight="1" x14ac:dyDescent="0.2">
      <c r="A226" s="294" t="s">
        <v>380</v>
      </c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  <c r="N226" s="294"/>
      <c r="O226" s="294"/>
      <c r="P226" s="87"/>
      <c r="Q226" s="87"/>
      <c r="R226" s="87"/>
      <c r="S226" s="87"/>
      <c r="T226" s="87"/>
      <c r="U226" s="87"/>
      <c r="V226" s="87"/>
    </row>
    <row r="227" spans="1:22" s="29" customFormat="1" ht="4.5" customHeight="1" x14ac:dyDescent="0.2">
      <c r="A227" s="295"/>
      <c r="B227" s="295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15"/>
      <c r="Q227" s="15"/>
      <c r="R227" s="15"/>
      <c r="S227" s="15"/>
      <c r="T227" s="15"/>
      <c r="U227" s="15"/>
      <c r="V227" s="15"/>
    </row>
    <row r="228" spans="1:22" s="33" customFormat="1" ht="12" customHeight="1" x14ac:dyDescent="0.2">
      <c r="A228" s="296" t="s">
        <v>386</v>
      </c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17"/>
      <c r="Q228" s="17"/>
      <c r="R228" s="17"/>
      <c r="S228" s="17"/>
      <c r="T228" s="17"/>
      <c r="U228" s="17"/>
      <c r="V228" s="17"/>
    </row>
    <row r="229" spans="1:22" s="33" customFormat="1" ht="12" customHeight="1" x14ac:dyDescent="0.2">
      <c r="A229" s="296" t="s">
        <v>381</v>
      </c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17"/>
      <c r="Q229" s="17"/>
      <c r="R229" s="17"/>
      <c r="S229" s="17"/>
      <c r="T229" s="17"/>
      <c r="U229" s="17"/>
      <c r="V229" s="17"/>
    </row>
    <row r="230" spans="1:22" s="57" customFormat="1" ht="5.25" customHeight="1" x14ac:dyDescent="0.15">
      <c r="A230" s="297"/>
      <c r="B230" s="297"/>
      <c r="C230" s="297"/>
      <c r="D230" s="297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  <c r="T230" s="297"/>
      <c r="U230" s="297"/>
      <c r="V230" s="297"/>
    </row>
  </sheetData>
  <mergeCells count="198">
    <mergeCell ref="A227:O227"/>
    <mergeCell ref="A228:O228"/>
    <mergeCell ref="A229:O229"/>
    <mergeCell ref="A230:V230"/>
    <mergeCell ref="A220:B220"/>
    <mergeCell ref="A221:B221"/>
    <mergeCell ref="A222:B222"/>
    <mergeCell ref="A223:V223"/>
    <mergeCell ref="A224:V224"/>
    <mergeCell ref="A212:B212"/>
    <mergeCell ref="A225:V225"/>
    <mergeCell ref="A213:B213"/>
    <mergeCell ref="A214:B214"/>
    <mergeCell ref="A215:B215"/>
    <mergeCell ref="A216:B216"/>
    <mergeCell ref="A218:B218"/>
    <mergeCell ref="A219:B219"/>
    <mergeCell ref="A226:O226"/>
    <mergeCell ref="A202:B202"/>
    <mergeCell ref="A203:B203"/>
    <mergeCell ref="A204:B204"/>
    <mergeCell ref="A205:B205"/>
    <mergeCell ref="A206:B206"/>
    <mergeCell ref="A208:B208"/>
    <mergeCell ref="A209:B209"/>
    <mergeCell ref="A210:B210"/>
    <mergeCell ref="A211:B211"/>
    <mergeCell ref="A192:B192"/>
    <mergeCell ref="A193:B193"/>
    <mergeCell ref="A195:B195"/>
    <mergeCell ref="A196:B196"/>
    <mergeCell ref="A197:B197"/>
    <mergeCell ref="A198:B198"/>
    <mergeCell ref="A199:B199"/>
    <mergeCell ref="A200:B200"/>
    <mergeCell ref="A201:B201"/>
    <mergeCell ref="A182:B182"/>
    <mergeCell ref="A183:B183"/>
    <mergeCell ref="A184:B184"/>
    <mergeCell ref="A185:B185"/>
    <mergeCell ref="A186:B186"/>
    <mergeCell ref="A187:B187"/>
    <mergeCell ref="A188:B188"/>
    <mergeCell ref="A190:B190"/>
    <mergeCell ref="A191:B19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7:V7"/>
    <mergeCell ref="A10:B10"/>
    <mergeCell ref="A12:B12"/>
    <mergeCell ref="A13:B13"/>
    <mergeCell ref="A17:B17"/>
    <mergeCell ref="A21:B21"/>
    <mergeCell ref="A23:B23"/>
    <mergeCell ref="A24:B24"/>
    <mergeCell ref="A25:B25"/>
    <mergeCell ref="A1:V1"/>
    <mergeCell ref="A2:V2"/>
    <mergeCell ref="A3:V3"/>
    <mergeCell ref="A4:V4"/>
    <mergeCell ref="A5:B5"/>
    <mergeCell ref="F5:H5"/>
    <mergeCell ref="I5:V5"/>
    <mergeCell ref="F6:H6"/>
    <mergeCell ref="I6:V6"/>
  </mergeCells>
  <pageMargins left="0" right="0" top="0" bottom="0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1"/>
  <sheetViews>
    <sheetView workbookViewId="0">
      <selection sqref="A1:R1"/>
    </sheetView>
  </sheetViews>
  <sheetFormatPr defaultRowHeight="12" customHeight="1" x14ac:dyDescent="0.2"/>
  <cols>
    <col min="1" max="1" width="2.7109375" style="1" customWidth="1"/>
    <col min="2" max="2" width="26.7109375" style="1" customWidth="1"/>
    <col min="3" max="3" width="10.85546875" style="70" customWidth="1"/>
    <col min="4" max="4" width="10.140625" style="70" customWidth="1"/>
    <col min="5" max="12" width="8.42578125" style="70" customWidth="1"/>
    <col min="13" max="13" width="10.140625" style="70" customWidth="1"/>
    <col min="14" max="14" width="8.42578125" style="70" customWidth="1"/>
    <col min="15" max="15" width="9.7109375" style="70" customWidth="1"/>
    <col min="16" max="16" width="8.42578125" style="70" customWidth="1"/>
    <col min="17" max="17" width="9.85546875" style="70" customWidth="1"/>
    <col min="18" max="18" width="8.42578125" style="70" customWidth="1"/>
    <col min="19" max="16384" width="9.140625" style="1"/>
  </cols>
  <sheetData>
    <row r="1" spans="1:18" s="61" customFormat="1" ht="12.75" customHeight="1" x14ac:dyDescent="0.2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</row>
    <row r="2" spans="1:18" s="2" customFormat="1" ht="14.25" customHeight="1" x14ac:dyDescent="0.2">
      <c r="A2" s="308" t="s">
        <v>348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</row>
    <row r="3" spans="1:18" s="62" customFormat="1" ht="12.75" customHeight="1" x14ac:dyDescent="0.2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</row>
    <row r="4" spans="1:18" s="62" customFormat="1" ht="12.75" customHeight="1" x14ac:dyDescent="0.2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</row>
    <row r="5" spans="1:18" s="63" customFormat="1" ht="12" customHeight="1" x14ac:dyDescent="0.2">
      <c r="A5" s="231"/>
      <c r="B5" s="231"/>
      <c r="C5" s="4" t="s">
        <v>1</v>
      </c>
      <c r="D5" s="4" t="s">
        <v>2</v>
      </c>
      <c r="E5" s="311" t="s">
        <v>3</v>
      </c>
      <c r="F5" s="312"/>
      <c r="G5" s="313"/>
      <c r="H5" s="311" t="s">
        <v>4</v>
      </c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s="63" customFormat="1" ht="12" customHeight="1" x14ac:dyDescent="0.2">
      <c r="A6" s="225"/>
      <c r="B6" s="225"/>
      <c r="C6" s="5" t="s">
        <v>5</v>
      </c>
      <c r="D6" s="5"/>
      <c r="E6" s="303"/>
      <c r="F6" s="304"/>
      <c r="G6" s="305"/>
      <c r="H6" s="306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s="63" customFormat="1" ht="12" customHeight="1" x14ac:dyDescent="0.2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s="6" customFormat="1" ht="12" customHeight="1" x14ac:dyDescent="0.2">
      <c r="A8" s="65"/>
      <c r="B8" s="65"/>
      <c r="C8" s="65"/>
      <c r="D8" s="65"/>
      <c r="E8" s="9" t="s">
        <v>9</v>
      </c>
      <c r="F8" s="9" t="s">
        <v>10</v>
      </c>
      <c r="G8" s="9" t="s">
        <v>11</v>
      </c>
      <c r="H8" s="10" t="s">
        <v>12</v>
      </c>
      <c r="I8" s="10" t="s">
        <v>15</v>
      </c>
      <c r="J8" s="10" t="s">
        <v>282</v>
      </c>
      <c r="K8" s="10" t="s">
        <v>14</v>
      </c>
      <c r="L8" s="10" t="s">
        <v>17</v>
      </c>
      <c r="M8" s="10" t="s">
        <v>349</v>
      </c>
      <c r="N8" s="10" t="s">
        <v>350</v>
      </c>
      <c r="O8" s="10" t="s">
        <v>351</v>
      </c>
      <c r="P8" s="10" t="s">
        <v>352</v>
      </c>
      <c r="Q8" s="10" t="s">
        <v>353</v>
      </c>
      <c r="R8" s="10" t="s">
        <v>25</v>
      </c>
    </row>
    <row r="9" spans="1:18" s="67" customFormat="1" ht="12" customHeight="1" x14ac:dyDescent="0.2">
      <c r="A9" s="284" t="s">
        <v>26</v>
      </c>
      <c r="B9" s="284"/>
      <c r="C9" s="66">
        <f t="shared" ref="C9:R9" si="0">C11+C22+C37+C41+C52</f>
        <v>213405</v>
      </c>
      <c r="D9" s="66">
        <f t="shared" si="0"/>
        <v>125246</v>
      </c>
      <c r="E9" s="66">
        <f t="shared" si="0"/>
        <v>1577</v>
      </c>
      <c r="F9" s="66">
        <f t="shared" si="0"/>
        <v>290</v>
      </c>
      <c r="G9" s="66">
        <f t="shared" si="0"/>
        <v>123379</v>
      </c>
      <c r="H9" s="66">
        <f t="shared" si="0"/>
        <v>26267</v>
      </c>
      <c r="I9" s="66">
        <f t="shared" si="0"/>
        <v>24207</v>
      </c>
      <c r="J9" s="66">
        <f t="shared" si="0"/>
        <v>21219</v>
      </c>
      <c r="K9" s="66">
        <f t="shared" si="0"/>
        <v>15711</v>
      </c>
      <c r="L9" s="66">
        <f t="shared" si="0"/>
        <v>7838</v>
      </c>
      <c r="M9" s="66">
        <f t="shared" si="0"/>
        <v>5549</v>
      </c>
      <c r="N9" s="66">
        <f t="shared" si="0"/>
        <v>1222</v>
      </c>
      <c r="O9" s="66">
        <f t="shared" si="0"/>
        <v>894</v>
      </c>
      <c r="P9" s="66">
        <f t="shared" si="0"/>
        <v>760</v>
      </c>
      <c r="Q9" s="66">
        <f t="shared" si="0"/>
        <v>297</v>
      </c>
      <c r="R9" s="66">
        <f t="shared" si="0"/>
        <v>19415</v>
      </c>
    </row>
    <row r="10" spans="1:18" s="67" customFormat="1" ht="12" customHeight="1" x14ac:dyDescent="0.2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5" customFormat="1" ht="12" customHeight="1" x14ac:dyDescent="0.2">
      <c r="A11" s="285" t="s">
        <v>27</v>
      </c>
      <c r="B11" s="285"/>
      <c r="C11" s="16">
        <f t="shared" ref="C11:R11" si="1">C12+C16+C20</f>
        <v>19537</v>
      </c>
      <c r="D11" s="16">
        <f t="shared" si="1"/>
        <v>12212</v>
      </c>
      <c r="E11" s="16">
        <f t="shared" si="1"/>
        <v>153</v>
      </c>
      <c r="F11" s="16">
        <f t="shared" si="1"/>
        <v>17</v>
      </c>
      <c r="G11" s="16">
        <f t="shared" si="1"/>
        <v>12042</v>
      </c>
      <c r="H11" s="16">
        <f t="shared" si="1"/>
        <v>2736</v>
      </c>
      <c r="I11" s="16">
        <f t="shared" si="1"/>
        <v>2112</v>
      </c>
      <c r="J11" s="16">
        <f t="shared" si="1"/>
        <v>2623</v>
      </c>
      <c r="K11" s="16">
        <f t="shared" si="1"/>
        <v>1523</v>
      </c>
      <c r="L11" s="16">
        <f t="shared" si="1"/>
        <v>421</v>
      </c>
      <c r="M11" s="16">
        <f t="shared" si="1"/>
        <v>427</v>
      </c>
      <c r="N11" s="16">
        <f t="shared" si="1"/>
        <v>103</v>
      </c>
      <c r="O11" s="16">
        <f t="shared" si="1"/>
        <v>120</v>
      </c>
      <c r="P11" s="16">
        <f t="shared" si="1"/>
        <v>45</v>
      </c>
      <c r="Q11" s="16">
        <f t="shared" si="1"/>
        <v>7</v>
      </c>
      <c r="R11" s="16">
        <f t="shared" si="1"/>
        <v>1925</v>
      </c>
    </row>
    <row r="12" spans="1:18" s="17" customFormat="1" ht="12" customHeight="1" x14ac:dyDescent="0.2">
      <c r="A12" s="286" t="s">
        <v>28</v>
      </c>
      <c r="B12" s="286"/>
      <c r="C12" s="18">
        <f t="shared" ref="C12:R12" si="2">C13+C14+C15</f>
        <v>6299</v>
      </c>
      <c r="D12" s="18">
        <f t="shared" si="2"/>
        <v>4305</v>
      </c>
      <c r="E12" s="18">
        <f t="shared" si="2"/>
        <v>45</v>
      </c>
      <c r="F12" s="18">
        <f t="shared" si="2"/>
        <v>4</v>
      </c>
      <c r="G12" s="18">
        <f t="shared" si="2"/>
        <v>4256</v>
      </c>
      <c r="H12" s="18">
        <f t="shared" si="2"/>
        <v>944</v>
      </c>
      <c r="I12" s="18">
        <f t="shared" si="2"/>
        <v>688</v>
      </c>
      <c r="J12" s="18">
        <f t="shared" si="2"/>
        <v>1170</v>
      </c>
      <c r="K12" s="18">
        <f t="shared" si="2"/>
        <v>472</v>
      </c>
      <c r="L12" s="18">
        <f t="shared" si="2"/>
        <v>127</v>
      </c>
      <c r="M12" s="18">
        <f t="shared" si="2"/>
        <v>145</v>
      </c>
      <c r="N12" s="18">
        <f t="shared" si="2"/>
        <v>19</v>
      </c>
      <c r="O12" s="18">
        <f t="shared" si="2"/>
        <v>45</v>
      </c>
      <c r="P12" s="18">
        <f t="shared" si="2"/>
        <v>12</v>
      </c>
      <c r="Q12" s="18">
        <f t="shared" si="2"/>
        <v>1</v>
      </c>
      <c r="R12" s="18">
        <f t="shared" si="2"/>
        <v>633</v>
      </c>
    </row>
    <row r="13" spans="1:18" s="17" customFormat="1" ht="12" customHeight="1" x14ac:dyDescent="0.2">
      <c r="A13" s="19"/>
      <c r="B13" s="20" t="s">
        <v>29</v>
      </c>
      <c r="C13" s="18">
        <f t="shared" ref="C13:R13" si="3">C211+C213+C219+C226+C227</f>
        <v>2462</v>
      </c>
      <c r="D13" s="18">
        <f t="shared" si="3"/>
        <v>1698</v>
      </c>
      <c r="E13" s="18">
        <f t="shared" si="3"/>
        <v>20</v>
      </c>
      <c r="F13" s="18">
        <f t="shared" si="3"/>
        <v>0</v>
      </c>
      <c r="G13" s="18">
        <f t="shared" si="3"/>
        <v>1678</v>
      </c>
      <c r="H13" s="18">
        <f t="shared" si="3"/>
        <v>445</v>
      </c>
      <c r="I13" s="18">
        <f t="shared" si="3"/>
        <v>272</v>
      </c>
      <c r="J13" s="18">
        <f t="shared" si="3"/>
        <v>453</v>
      </c>
      <c r="K13" s="18">
        <f t="shared" si="3"/>
        <v>92</v>
      </c>
      <c r="L13" s="18">
        <f t="shared" si="3"/>
        <v>41</v>
      </c>
      <c r="M13" s="18">
        <f t="shared" si="3"/>
        <v>86</v>
      </c>
      <c r="N13" s="18">
        <f t="shared" si="3"/>
        <v>4</v>
      </c>
      <c r="O13" s="18">
        <f t="shared" si="3"/>
        <v>26</v>
      </c>
      <c r="P13" s="18">
        <f t="shared" si="3"/>
        <v>6</v>
      </c>
      <c r="Q13" s="18">
        <f t="shared" si="3"/>
        <v>1</v>
      </c>
      <c r="R13" s="18">
        <f t="shared" si="3"/>
        <v>252</v>
      </c>
    </row>
    <row r="14" spans="1:18" s="17" customFormat="1" ht="12" customHeight="1" x14ac:dyDescent="0.2">
      <c r="A14" s="19"/>
      <c r="B14" s="20" t="s">
        <v>30</v>
      </c>
      <c r="C14" s="18">
        <f t="shared" ref="C14:R14" si="4">+C212+C220+C215+C216+C217+C218+C222+C223+C228</f>
        <v>2186</v>
      </c>
      <c r="D14" s="18">
        <f t="shared" si="4"/>
        <v>1549</v>
      </c>
      <c r="E14" s="18">
        <f t="shared" si="4"/>
        <v>17</v>
      </c>
      <c r="F14" s="18">
        <f t="shared" si="4"/>
        <v>1</v>
      </c>
      <c r="G14" s="18">
        <f t="shared" si="4"/>
        <v>1531</v>
      </c>
      <c r="H14" s="18">
        <f t="shared" si="4"/>
        <v>316</v>
      </c>
      <c r="I14" s="18">
        <f t="shared" si="4"/>
        <v>234</v>
      </c>
      <c r="J14" s="18">
        <f t="shared" si="4"/>
        <v>435</v>
      </c>
      <c r="K14" s="18">
        <f t="shared" si="4"/>
        <v>181</v>
      </c>
      <c r="L14" s="18">
        <f t="shared" si="4"/>
        <v>56</v>
      </c>
      <c r="M14" s="18">
        <f t="shared" si="4"/>
        <v>35</v>
      </c>
      <c r="N14" s="18">
        <f t="shared" si="4"/>
        <v>10</v>
      </c>
      <c r="O14" s="18">
        <f t="shared" si="4"/>
        <v>13</v>
      </c>
      <c r="P14" s="18">
        <f t="shared" si="4"/>
        <v>3</v>
      </c>
      <c r="Q14" s="18">
        <f t="shared" si="4"/>
        <v>0</v>
      </c>
      <c r="R14" s="18">
        <f t="shared" si="4"/>
        <v>248</v>
      </c>
    </row>
    <row r="15" spans="1:18" s="17" customFormat="1" ht="12" customHeight="1" x14ac:dyDescent="0.2">
      <c r="A15" s="19"/>
      <c r="B15" s="22" t="s">
        <v>31</v>
      </c>
      <c r="C15" s="18">
        <f t="shared" ref="C15:R15" si="5">C214+C221+C224+C225</f>
        <v>1651</v>
      </c>
      <c r="D15" s="18">
        <f t="shared" si="5"/>
        <v>1058</v>
      </c>
      <c r="E15" s="18">
        <f t="shared" si="5"/>
        <v>8</v>
      </c>
      <c r="F15" s="18">
        <f t="shared" si="5"/>
        <v>3</v>
      </c>
      <c r="G15" s="18">
        <f t="shared" si="5"/>
        <v>1047</v>
      </c>
      <c r="H15" s="18">
        <f t="shared" si="5"/>
        <v>183</v>
      </c>
      <c r="I15" s="18">
        <f t="shared" si="5"/>
        <v>182</v>
      </c>
      <c r="J15" s="18">
        <f t="shared" si="5"/>
        <v>282</v>
      </c>
      <c r="K15" s="18">
        <f t="shared" si="5"/>
        <v>199</v>
      </c>
      <c r="L15" s="18">
        <f t="shared" si="5"/>
        <v>30</v>
      </c>
      <c r="M15" s="18">
        <f t="shared" si="5"/>
        <v>24</v>
      </c>
      <c r="N15" s="18">
        <f t="shared" si="5"/>
        <v>5</v>
      </c>
      <c r="O15" s="18">
        <f t="shared" si="5"/>
        <v>6</v>
      </c>
      <c r="P15" s="18">
        <f t="shared" si="5"/>
        <v>3</v>
      </c>
      <c r="Q15" s="18">
        <f t="shared" si="5"/>
        <v>0</v>
      </c>
      <c r="R15" s="18">
        <f t="shared" si="5"/>
        <v>133</v>
      </c>
    </row>
    <row r="16" spans="1:18" s="17" customFormat="1" ht="12" customHeight="1" x14ac:dyDescent="0.2">
      <c r="A16" s="286" t="s">
        <v>32</v>
      </c>
      <c r="B16" s="286"/>
      <c r="C16" s="18">
        <f t="shared" ref="C16:R16" si="6">C17+C18+C19</f>
        <v>5210</v>
      </c>
      <c r="D16" s="18">
        <f t="shared" si="6"/>
        <v>2734</v>
      </c>
      <c r="E16" s="18">
        <f t="shared" si="6"/>
        <v>28</v>
      </c>
      <c r="F16" s="18">
        <f t="shared" si="6"/>
        <v>4</v>
      </c>
      <c r="G16" s="18">
        <f t="shared" si="6"/>
        <v>2702</v>
      </c>
      <c r="H16" s="18">
        <f t="shared" si="6"/>
        <v>632</v>
      </c>
      <c r="I16" s="18">
        <f t="shared" si="6"/>
        <v>482</v>
      </c>
      <c r="J16" s="18">
        <f t="shared" si="6"/>
        <v>513</v>
      </c>
      <c r="K16" s="18">
        <f t="shared" si="6"/>
        <v>341</v>
      </c>
      <c r="L16" s="18">
        <f t="shared" si="6"/>
        <v>77</v>
      </c>
      <c r="M16" s="18">
        <f t="shared" si="6"/>
        <v>132</v>
      </c>
      <c r="N16" s="18">
        <f t="shared" si="6"/>
        <v>21</v>
      </c>
      <c r="O16" s="18">
        <f t="shared" si="6"/>
        <v>38</v>
      </c>
      <c r="P16" s="18">
        <f t="shared" si="6"/>
        <v>12</v>
      </c>
      <c r="Q16" s="18">
        <f t="shared" si="6"/>
        <v>4</v>
      </c>
      <c r="R16" s="18">
        <f t="shared" si="6"/>
        <v>450</v>
      </c>
    </row>
    <row r="17" spans="1:18" s="17" customFormat="1" ht="12" customHeight="1" x14ac:dyDescent="0.2">
      <c r="A17" s="19"/>
      <c r="B17" s="20" t="s">
        <v>33</v>
      </c>
      <c r="C17" s="18">
        <f t="shared" ref="C17:R17" si="7">+C205</f>
        <v>1465</v>
      </c>
      <c r="D17" s="18">
        <f t="shared" si="7"/>
        <v>851</v>
      </c>
      <c r="E17" s="18">
        <f t="shared" si="7"/>
        <v>11</v>
      </c>
      <c r="F17" s="18">
        <f t="shared" si="7"/>
        <v>0</v>
      </c>
      <c r="G17" s="18">
        <f t="shared" si="7"/>
        <v>840</v>
      </c>
      <c r="H17" s="18">
        <f t="shared" si="7"/>
        <v>228</v>
      </c>
      <c r="I17" s="18">
        <f t="shared" si="7"/>
        <v>140</v>
      </c>
      <c r="J17" s="18">
        <f t="shared" si="7"/>
        <v>103</v>
      </c>
      <c r="K17" s="18">
        <f t="shared" si="7"/>
        <v>126</v>
      </c>
      <c r="L17" s="18">
        <f t="shared" si="7"/>
        <v>18</v>
      </c>
      <c r="M17" s="18">
        <f t="shared" si="7"/>
        <v>70</v>
      </c>
      <c r="N17" s="18">
        <f t="shared" si="7"/>
        <v>2</v>
      </c>
      <c r="O17" s="18">
        <f t="shared" si="7"/>
        <v>19</v>
      </c>
      <c r="P17" s="18">
        <f t="shared" si="7"/>
        <v>1</v>
      </c>
      <c r="Q17" s="18">
        <f t="shared" si="7"/>
        <v>1</v>
      </c>
      <c r="R17" s="18">
        <f t="shared" si="7"/>
        <v>132</v>
      </c>
    </row>
    <row r="18" spans="1:18" s="17" customFormat="1" ht="12" customHeight="1" x14ac:dyDescent="0.2">
      <c r="A18" s="19"/>
      <c r="B18" s="20" t="s">
        <v>34</v>
      </c>
      <c r="C18" s="18">
        <f t="shared" ref="C18:R18" si="8">+C204</f>
        <v>1502</v>
      </c>
      <c r="D18" s="18">
        <f t="shared" si="8"/>
        <v>768</v>
      </c>
      <c r="E18" s="18">
        <f t="shared" si="8"/>
        <v>5</v>
      </c>
      <c r="F18" s="18">
        <f t="shared" si="8"/>
        <v>0</v>
      </c>
      <c r="G18" s="18">
        <f t="shared" si="8"/>
        <v>763</v>
      </c>
      <c r="H18" s="18">
        <f t="shared" si="8"/>
        <v>163</v>
      </c>
      <c r="I18" s="18">
        <f t="shared" si="8"/>
        <v>131</v>
      </c>
      <c r="J18" s="18">
        <f t="shared" si="8"/>
        <v>179</v>
      </c>
      <c r="K18" s="18">
        <f t="shared" si="8"/>
        <v>75</v>
      </c>
      <c r="L18" s="18">
        <f t="shared" si="8"/>
        <v>21</v>
      </c>
      <c r="M18" s="18">
        <f t="shared" si="8"/>
        <v>25</v>
      </c>
      <c r="N18" s="18">
        <f t="shared" si="8"/>
        <v>11</v>
      </c>
      <c r="O18" s="18">
        <f t="shared" si="8"/>
        <v>9</v>
      </c>
      <c r="P18" s="18">
        <f t="shared" si="8"/>
        <v>1</v>
      </c>
      <c r="Q18" s="18">
        <f t="shared" si="8"/>
        <v>0</v>
      </c>
      <c r="R18" s="18">
        <f t="shared" si="8"/>
        <v>148</v>
      </c>
    </row>
    <row r="19" spans="1:18" s="17" customFormat="1" ht="12" customHeight="1" x14ac:dyDescent="0.2">
      <c r="A19" s="21"/>
      <c r="B19" s="20" t="s">
        <v>35</v>
      </c>
      <c r="C19" s="18">
        <f t="shared" ref="C19:R19" si="9">C206+C207+C208</f>
        <v>2243</v>
      </c>
      <c r="D19" s="18">
        <f t="shared" si="9"/>
        <v>1115</v>
      </c>
      <c r="E19" s="18">
        <f t="shared" si="9"/>
        <v>12</v>
      </c>
      <c r="F19" s="18">
        <f t="shared" si="9"/>
        <v>4</v>
      </c>
      <c r="G19" s="18">
        <f t="shared" si="9"/>
        <v>1099</v>
      </c>
      <c r="H19" s="18">
        <f t="shared" si="9"/>
        <v>241</v>
      </c>
      <c r="I19" s="18">
        <f t="shared" si="9"/>
        <v>211</v>
      </c>
      <c r="J19" s="18">
        <f t="shared" si="9"/>
        <v>231</v>
      </c>
      <c r="K19" s="18">
        <f t="shared" si="9"/>
        <v>140</v>
      </c>
      <c r="L19" s="18">
        <f t="shared" si="9"/>
        <v>38</v>
      </c>
      <c r="M19" s="18">
        <f t="shared" si="9"/>
        <v>37</v>
      </c>
      <c r="N19" s="18">
        <f t="shared" si="9"/>
        <v>8</v>
      </c>
      <c r="O19" s="18">
        <f t="shared" si="9"/>
        <v>10</v>
      </c>
      <c r="P19" s="18">
        <f t="shared" si="9"/>
        <v>10</v>
      </c>
      <c r="Q19" s="18">
        <f t="shared" si="9"/>
        <v>3</v>
      </c>
      <c r="R19" s="18">
        <f t="shared" si="9"/>
        <v>170</v>
      </c>
    </row>
    <row r="20" spans="1:18" s="17" customFormat="1" ht="12" customHeight="1" x14ac:dyDescent="0.2">
      <c r="A20" s="287" t="s">
        <v>36</v>
      </c>
      <c r="B20" s="287"/>
      <c r="C20" s="23">
        <f t="shared" ref="C20:R20" si="10">C196+C197+C198+C182+C199+C200+C187+C201+C190</f>
        <v>8028</v>
      </c>
      <c r="D20" s="23">
        <f t="shared" si="10"/>
        <v>5173</v>
      </c>
      <c r="E20" s="23">
        <f t="shared" si="10"/>
        <v>80</v>
      </c>
      <c r="F20" s="23">
        <f t="shared" si="10"/>
        <v>9</v>
      </c>
      <c r="G20" s="23">
        <f t="shared" si="10"/>
        <v>5084</v>
      </c>
      <c r="H20" s="23">
        <f t="shared" si="10"/>
        <v>1160</v>
      </c>
      <c r="I20" s="23">
        <f t="shared" si="10"/>
        <v>942</v>
      </c>
      <c r="J20" s="23">
        <f t="shared" si="10"/>
        <v>940</v>
      </c>
      <c r="K20" s="23">
        <f t="shared" si="10"/>
        <v>710</v>
      </c>
      <c r="L20" s="23">
        <f t="shared" si="10"/>
        <v>217</v>
      </c>
      <c r="M20" s="23">
        <f t="shared" si="10"/>
        <v>150</v>
      </c>
      <c r="N20" s="23">
        <f t="shared" si="10"/>
        <v>63</v>
      </c>
      <c r="O20" s="23">
        <f t="shared" si="10"/>
        <v>37</v>
      </c>
      <c r="P20" s="23">
        <f t="shared" si="10"/>
        <v>21</v>
      </c>
      <c r="Q20" s="23">
        <f t="shared" si="10"/>
        <v>2</v>
      </c>
      <c r="R20" s="23">
        <f t="shared" si="10"/>
        <v>842</v>
      </c>
    </row>
    <row r="21" spans="1:18" s="17" customFormat="1" ht="12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15" customFormat="1" ht="12" customHeight="1" x14ac:dyDescent="0.2">
      <c r="A22" s="285" t="s">
        <v>37</v>
      </c>
      <c r="B22" s="285"/>
      <c r="C22" s="16">
        <f t="shared" ref="C22:R22" si="11">C23+C24+C25+C28+C31+C32</f>
        <v>45209</v>
      </c>
      <c r="D22" s="16">
        <f t="shared" si="11"/>
        <v>23577</v>
      </c>
      <c r="E22" s="16">
        <f t="shared" si="11"/>
        <v>322</v>
      </c>
      <c r="F22" s="16">
        <f t="shared" si="11"/>
        <v>54</v>
      </c>
      <c r="G22" s="16">
        <f t="shared" si="11"/>
        <v>23201</v>
      </c>
      <c r="H22" s="16">
        <f t="shared" si="11"/>
        <v>4585</v>
      </c>
      <c r="I22" s="16">
        <f t="shared" si="11"/>
        <v>4081</v>
      </c>
      <c r="J22" s="16">
        <f t="shared" si="11"/>
        <v>3982</v>
      </c>
      <c r="K22" s="16">
        <f t="shared" si="11"/>
        <v>3013</v>
      </c>
      <c r="L22" s="16">
        <f t="shared" si="11"/>
        <v>1599</v>
      </c>
      <c r="M22" s="16">
        <f t="shared" si="11"/>
        <v>1357</v>
      </c>
      <c r="N22" s="16">
        <f t="shared" si="11"/>
        <v>258</v>
      </c>
      <c r="O22" s="16">
        <f t="shared" si="11"/>
        <v>328</v>
      </c>
      <c r="P22" s="16">
        <f t="shared" si="11"/>
        <v>116</v>
      </c>
      <c r="Q22" s="16">
        <f t="shared" si="11"/>
        <v>53</v>
      </c>
      <c r="R22" s="16">
        <f t="shared" si="11"/>
        <v>3829</v>
      </c>
    </row>
    <row r="23" spans="1:18" s="17" customFormat="1" ht="12" customHeight="1" x14ac:dyDescent="0.2">
      <c r="A23" s="286" t="s">
        <v>38</v>
      </c>
      <c r="B23" s="286"/>
      <c r="C23" s="18">
        <f t="shared" ref="C23:R23" si="12">C136+C138+C139+C150+C151+C153+C155+C157+C158</f>
        <v>26086</v>
      </c>
      <c r="D23" s="18">
        <f t="shared" si="12"/>
        <v>12736</v>
      </c>
      <c r="E23" s="18">
        <f t="shared" si="12"/>
        <v>225</v>
      </c>
      <c r="F23" s="18">
        <f t="shared" si="12"/>
        <v>35</v>
      </c>
      <c r="G23" s="18">
        <f t="shared" si="12"/>
        <v>12476</v>
      </c>
      <c r="H23" s="18">
        <f t="shared" si="12"/>
        <v>2533</v>
      </c>
      <c r="I23" s="18">
        <f t="shared" si="12"/>
        <v>2057</v>
      </c>
      <c r="J23" s="18">
        <f t="shared" si="12"/>
        <v>1995</v>
      </c>
      <c r="K23" s="18">
        <f t="shared" si="12"/>
        <v>1728</v>
      </c>
      <c r="L23" s="18">
        <f t="shared" si="12"/>
        <v>876</v>
      </c>
      <c r="M23" s="18">
        <f t="shared" si="12"/>
        <v>844</v>
      </c>
      <c r="N23" s="18">
        <f t="shared" si="12"/>
        <v>168</v>
      </c>
      <c r="O23" s="18">
        <f t="shared" si="12"/>
        <v>133</v>
      </c>
      <c r="P23" s="18">
        <f t="shared" si="12"/>
        <v>76</v>
      </c>
      <c r="Q23" s="18">
        <f t="shared" si="12"/>
        <v>28</v>
      </c>
      <c r="R23" s="18">
        <f t="shared" si="12"/>
        <v>2038</v>
      </c>
    </row>
    <row r="24" spans="1:18" s="17" customFormat="1" ht="12" customHeight="1" x14ac:dyDescent="0.2">
      <c r="A24" s="286" t="s">
        <v>39</v>
      </c>
      <c r="B24" s="286"/>
      <c r="C24" s="18">
        <f t="shared" ref="C24:R24" si="13">C145</f>
        <v>3314</v>
      </c>
      <c r="D24" s="18">
        <f t="shared" si="13"/>
        <v>1733</v>
      </c>
      <c r="E24" s="18">
        <f t="shared" si="13"/>
        <v>18</v>
      </c>
      <c r="F24" s="18">
        <f t="shared" si="13"/>
        <v>2</v>
      </c>
      <c r="G24" s="18">
        <f t="shared" si="13"/>
        <v>1713</v>
      </c>
      <c r="H24" s="18">
        <f t="shared" si="13"/>
        <v>396</v>
      </c>
      <c r="I24" s="18">
        <f t="shared" si="13"/>
        <v>298</v>
      </c>
      <c r="J24" s="18">
        <f t="shared" si="13"/>
        <v>306</v>
      </c>
      <c r="K24" s="18">
        <f t="shared" si="13"/>
        <v>190</v>
      </c>
      <c r="L24" s="18">
        <f t="shared" si="13"/>
        <v>117</v>
      </c>
      <c r="M24" s="18">
        <f t="shared" si="13"/>
        <v>88</v>
      </c>
      <c r="N24" s="18">
        <f t="shared" si="13"/>
        <v>7</v>
      </c>
      <c r="O24" s="18">
        <f t="shared" si="13"/>
        <v>15</v>
      </c>
      <c r="P24" s="18">
        <f t="shared" si="13"/>
        <v>12</v>
      </c>
      <c r="Q24" s="18">
        <f t="shared" si="13"/>
        <v>3</v>
      </c>
      <c r="R24" s="18">
        <f t="shared" si="13"/>
        <v>281</v>
      </c>
    </row>
    <row r="25" spans="1:18" s="17" customFormat="1" ht="12" customHeight="1" x14ac:dyDescent="0.2">
      <c r="A25" s="286" t="s">
        <v>40</v>
      </c>
      <c r="B25" s="286"/>
      <c r="C25" s="18">
        <f t="shared" ref="C25:R25" si="14">C26+C27</f>
        <v>7941</v>
      </c>
      <c r="D25" s="18">
        <f t="shared" si="14"/>
        <v>4324</v>
      </c>
      <c r="E25" s="18">
        <f t="shared" si="14"/>
        <v>40</v>
      </c>
      <c r="F25" s="18">
        <f t="shared" si="14"/>
        <v>7</v>
      </c>
      <c r="G25" s="18">
        <f t="shared" si="14"/>
        <v>4277</v>
      </c>
      <c r="H25" s="18">
        <f t="shared" si="14"/>
        <v>680</v>
      </c>
      <c r="I25" s="18">
        <f t="shared" si="14"/>
        <v>939</v>
      </c>
      <c r="J25" s="18">
        <f t="shared" si="14"/>
        <v>782</v>
      </c>
      <c r="K25" s="18">
        <f t="shared" si="14"/>
        <v>520</v>
      </c>
      <c r="L25" s="18">
        <f t="shared" si="14"/>
        <v>279</v>
      </c>
      <c r="M25" s="18">
        <f t="shared" si="14"/>
        <v>211</v>
      </c>
      <c r="N25" s="18">
        <f t="shared" si="14"/>
        <v>36</v>
      </c>
      <c r="O25" s="18">
        <f t="shared" si="14"/>
        <v>44</v>
      </c>
      <c r="P25" s="18">
        <f t="shared" si="14"/>
        <v>10</v>
      </c>
      <c r="Q25" s="18">
        <f t="shared" si="14"/>
        <v>11</v>
      </c>
      <c r="R25" s="18">
        <f t="shared" si="14"/>
        <v>765</v>
      </c>
    </row>
    <row r="26" spans="1:18" s="17" customFormat="1" ht="12" customHeight="1" x14ac:dyDescent="0.2">
      <c r="A26" s="24"/>
      <c r="B26" s="20" t="s">
        <v>41</v>
      </c>
      <c r="C26" s="18">
        <f t="shared" ref="C26:R26" si="15">C137+C142+C144+C152+C159+C164</f>
        <v>785</v>
      </c>
      <c r="D26" s="18">
        <f t="shared" si="15"/>
        <v>402</v>
      </c>
      <c r="E26" s="18">
        <f t="shared" si="15"/>
        <v>2</v>
      </c>
      <c r="F26" s="18">
        <f t="shared" si="15"/>
        <v>0</v>
      </c>
      <c r="G26" s="18">
        <f t="shared" si="15"/>
        <v>400</v>
      </c>
      <c r="H26" s="18">
        <f t="shared" si="15"/>
        <v>59</v>
      </c>
      <c r="I26" s="18">
        <f t="shared" si="15"/>
        <v>114</v>
      </c>
      <c r="J26" s="18">
        <f t="shared" si="15"/>
        <v>46</v>
      </c>
      <c r="K26" s="18">
        <f t="shared" si="15"/>
        <v>54</v>
      </c>
      <c r="L26" s="18">
        <f t="shared" si="15"/>
        <v>30</v>
      </c>
      <c r="M26" s="18">
        <f t="shared" si="15"/>
        <v>11</v>
      </c>
      <c r="N26" s="18">
        <f t="shared" si="15"/>
        <v>3</v>
      </c>
      <c r="O26" s="18">
        <f t="shared" si="15"/>
        <v>14</v>
      </c>
      <c r="P26" s="18">
        <f t="shared" si="15"/>
        <v>0</v>
      </c>
      <c r="Q26" s="18">
        <f t="shared" si="15"/>
        <v>1</v>
      </c>
      <c r="R26" s="18">
        <f t="shared" si="15"/>
        <v>68</v>
      </c>
    </row>
    <row r="27" spans="1:18" s="17" customFormat="1" ht="12" customHeight="1" x14ac:dyDescent="0.2">
      <c r="A27" s="21"/>
      <c r="B27" s="20" t="s">
        <v>42</v>
      </c>
      <c r="C27" s="18">
        <f t="shared" ref="C27:R27" si="16">C143+C146+C149+C161</f>
        <v>7156</v>
      </c>
      <c r="D27" s="18">
        <f t="shared" si="16"/>
        <v>3922</v>
      </c>
      <c r="E27" s="18">
        <f t="shared" si="16"/>
        <v>38</v>
      </c>
      <c r="F27" s="18">
        <f t="shared" si="16"/>
        <v>7</v>
      </c>
      <c r="G27" s="18">
        <f t="shared" si="16"/>
        <v>3877</v>
      </c>
      <c r="H27" s="18">
        <f t="shared" si="16"/>
        <v>621</v>
      </c>
      <c r="I27" s="18">
        <f t="shared" si="16"/>
        <v>825</v>
      </c>
      <c r="J27" s="18">
        <f t="shared" si="16"/>
        <v>736</v>
      </c>
      <c r="K27" s="18">
        <f t="shared" si="16"/>
        <v>466</v>
      </c>
      <c r="L27" s="18">
        <f t="shared" si="16"/>
        <v>249</v>
      </c>
      <c r="M27" s="18">
        <f t="shared" si="16"/>
        <v>200</v>
      </c>
      <c r="N27" s="18">
        <f t="shared" si="16"/>
        <v>33</v>
      </c>
      <c r="O27" s="18">
        <f t="shared" si="16"/>
        <v>30</v>
      </c>
      <c r="P27" s="18">
        <f t="shared" si="16"/>
        <v>10</v>
      </c>
      <c r="Q27" s="18">
        <f t="shared" si="16"/>
        <v>10</v>
      </c>
      <c r="R27" s="18">
        <f t="shared" si="16"/>
        <v>697</v>
      </c>
    </row>
    <row r="28" spans="1:18" s="17" customFormat="1" ht="12" customHeight="1" x14ac:dyDescent="0.2">
      <c r="A28" s="286" t="s">
        <v>43</v>
      </c>
      <c r="B28" s="286"/>
      <c r="C28" s="18">
        <f t="shared" ref="C28:R28" si="17">C29+C30</f>
        <v>2750</v>
      </c>
      <c r="D28" s="18">
        <f t="shared" si="17"/>
        <v>1707</v>
      </c>
      <c r="E28" s="18">
        <f t="shared" si="17"/>
        <v>18</v>
      </c>
      <c r="F28" s="18">
        <f t="shared" si="17"/>
        <v>4</v>
      </c>
      <c r="G28" s="18">
        <f t="shared" si="17"/>
        <v>1685</v>
      </c>
      <c r="H28" s="18">
        <f t="shared" si="17"/>
        <v>389</v>
      </c>
      <c r="I28" s="18">
        <f t="shared" si="17"/>
        <v>275</v>
      </c>
      <c r="J28" s="18">
        <f t="shared" si="17"/>
        <v>244</v>
      </c>
      <c r="K28" s="18">
        <f t="shared" si="17"/>
        <v>248</v>
      </c>
      <c r="L28" s="18">
        <f t="shared" si="17"/>
        <v>139</v>
      </c>
      <c r="M28" s="18">
        <f t="shared" si="17"/>
        <v>70</v>
      </c>
      <c r="N28" s="18">
        <f t="shared" si="17"/>
        <v>18</v>
      </c>
      <c r="O28" s="18">
        <f t="shared" si="17"/>
        <v>29</v>
      </c>
      <c r="P28" s="18">
        <f t="shared" si="17"/>
        <v>9</v>
      </c>
      <c r="Q28" s="18">
        <f t="shared" si="17"/>
        <v>4</v>
      </c>
      <c r="R28" s="18">
        <f t="shared" si="17"/>
        <v>260</v>
      </c>
    </row>
    <row r="29" spans="1:18" s="17" customFormat="1" ht="12" customHeight="1" x14ac:dyDescent="0.2">
      <c r="A29" s="24"/>
      <c r="B29" s="20" t="s">
        <v>44</v>
      </c>
      <c r="C29" s="18">
        <f t="shared" ref="C29:R29" si="18">+C141</f>
        <v>922</v>
      </c>
      <c r="D29" s="18">
        <f t="shared" si="18"/>
        <v>575</v>
      </c>
      <c r="E29" s="18">
        <f t="shared" si="18"/>
        <v>5</v>
      </c>
      <c r="F29" s="18">
        <f t="shared" si="18"/>
        <v>1</v>
      </c>
      <c r="G29" s="18">
        <f t="shared" si="18"/>
        <v>569</v>
      </c>
      <c r="H29" s="18">
        <f t="shared" si="18"/>
        <v>144</v>
      </c>
      <c r="I29" s="18">
        <f t="shared" si="18"/>
        <v>95</v>
      </c>
      <c r="J29" s="18">
        <f t="shared" si="18"/>
        <v>94</v>
      </c>
      <c r="K29" s="18">
        <f t="shared" si="18"/>
        <v>60</v>
      </c>
      <c r="L29" s="18">
        <f t="shared" si="18"/>
        <v>31</v>
      </c>
      <c r="M29" s="18">
        <f t="shared" si="18"/>
        <v>25</v>
      </c>
      <c r="N29" s="18">
        <f t="shared" si="18"/>
        <v>9</v>
      </c>
      <c r="O29" s="18">
        <f t="shared" si="18"/>
        <v>15</v>
      </c>
      <c r="P29" s="18">
        <f t="shared" si="18"/>
        <v>1</v>
      </c>
      <c r="Q29" s="18">
        <f t="shared" si="18"/>
        <v>1</v>
      </c>
      <c r="R29" s="18">
        <f t="shared" si="18"/>
        <v>94</v>
      </c>
    </row>
    <row r="30" spans="1:18" s="17" customFormat="1" ht="12" customHeight="1" x14ac:dyDescent="0.2">
      <c r="A30" s="21"/>
      <c r="B30" s="20" t="s">
        <v>45</v>
      </c>
      <c r="C30" s="18">
        <f t="shared" ref="C30:R30" si="19">C140+C160+C163</f>
        <v>1828</v>
      </c>
      <c r="D30" s="18">
        <f t="shared" si="19"/>
        <v>1132</v>
      </c>
      <c r="E30" s="18">
        <f t="shared" si="19"/>
        <v>13</v>
      </c>
      <c r="F30" s="18">
        <f t="shared" si="19"/>
        <v>3</v>
      </c>
      <c r="G30" s="18">
        <f t="shared" si="19"/>
        <v>1116</v>
      </c>
      <c r="H30" s="18">
        <f t="shared" si="19"/>
        <v>245</v>
      </c>
      <c r="I30" s="18">
        <f t="shared" si="19"/>
        <v>180</v>
      </c>
      <c r="J30" s="18">
        <f t="shared" si="19"/>
        <v>150</v>
      </c>
      <c r="K30" s="18">
        <f t="shared" si="19"/>
        <v>188</v>
      </c>
      <c r="L30" s="18">
        <f t="shared" si="19"/>
        <v>108</v>
      </c>
      <c r="M30" s="18">
        <f t="shared" si="19"/>
        <v>45</v>
      </c>
      <c r="N30" s="18">
        <f t="shared" si="19"/>
        <v>9</v>
      </c>
      <c r="O30" s="18">
        <f t="shared" si="19"/>
        <v>14</v>
      </c>
      <c r="P30" s="18">
        <f t="shared" si="19"/>
        <v>8</v>
      </c>
      <c r="Q30" s="18">
        <f t="shared" si="19"/>
        <v>3</v>
      </c>
      <c r="R30" s="18">
        <f t="shared" si="19"/>
        <v>166</v>
      </c>
    </row>
    <row r="31" spans="1:18" s="17" customFormat="1" ht="12" customHeight="1" x14ac:dyDescent="0.2">
      <c r="A31" s="286" t="s">
        <v>46</v>
      </c>
      <c r="B31" s="286"/>
      <c r="C31" s="18">
        <f t="shared" ref="C31:R31" si="20">C147+C148+C154+C156+C162</f>
        <v>807</v>
      </c>
      <c r="D31" s="18">
        <f t="shared" si="20"/>
        <v>301</v>
      </c>
      <c r="E31" s="18">
        <f t="shared" si="20"/>
        <v>2</v>
      </c>
      <c r="F31" s="18">
        <f t="shared" si="20"/>
        <v>0</v>
      </c>
      <c r="G31" s="18">
        <f t="shared" si="20"/>
        <v>299</v>
      </c>
      <c r="H31" s="18">
        <f t="shared" si="20"/>
        <v>82</v>
      </c>
      <c r="I31" s="18">
        <f t="shared" si="20"/>
        <v>42</v>
      </c>
      <c r="J31" s="18">
        <f t="shared" si="20"/>
        <v>34</v>
      </c>
      <c r="K31" s="18">
        <f t="shared" si="20"/>
        <v>50</v>
      </c>
      <c r="L31" s="18">
        <f t="shared" si="20"/>
        <v>32</v>
      </c>
      <c r="M31" s="18">
        <f t="shared" si="20"/>
        <v>6</v>
      </c>
      <c r="N31" s="18">
        <f t="shared" si="20"/>
        <v>2</v>
      </c>
      <c r="O31" s="18">
        <f t="shared" si="20"/>
        <v>10</v>
      </c>
      <c r="P31" s="18">
        <f t="shared" si="20"/>
        <v>1</v>
      </c>
      <c r="Q31" s="18">
        <f t="shared" si="20"/>
        <v>0</v>
      </c>
      <c r="R31" s="18">
        <f t="shared" si="20"/>
        <v>40</v>
      </c>
    </row>
    <row r="32" spans="1:18" s="17" customFormat="1" ht="12" customHeight="1" x14ac:dyDescent="0.2">
      <c r="A32" s="286" t="s">
        <v>47</v>
      </c>
      <c r="B32" s="286"/>
      <c r="C32" s="18">
        <f t="shared" ref="C32:R32" si="21">C33+C34+C35</f>
        <v>4311</v>
      </c>
      <c r="D32" s="18">
        <f t="shared" si="21"/>
        <v>2776</v>
      </c>
      <c r="E32" s="18">
        <f t="shared" si="21"/>
        <v>19</v>
      </c>
      <c r="F32" s="18">
        <f t="shared" si="21"/>
        <v>6</v>
      </c>
      <c r="G32" s="18">
        <f t="shared" si="21"/>
        <v>2751</v>
      </c>
      <c r="H32" s="18">
        <f t="shared" si="21"/>
        <v>505</v>
      </c>
      <c r="I32" s="18">
        <f t="shared" si="21"/>
        <v>470</v>
      </c>
      <c r="J32" s="18">
        <f t="shared" si="21"/>
        <v>621</v>
      </c>
      <c r="K32" s="18">
        <f t="shared" si="21"/>
        <v>277</v>
      </c>
      <c r="L32" s="18">
        <f t="shared" si="21"/>
        <v>156</v>
      </c>
      <c r="M32" s="18">
        <f t="shared" si="21"/>
        <v>138</v>
      </c>
      <c r="N32" s="18">
        <f t="shared" si="21"/>
        <v>27</v>
      </c>
      <c r="O32" s="18">
        <f t="shared" si="21"/>
        <v>97</v>
      </c>
      <c r="P32" s="18">
        <f t="shared" si="21"/>
        <v>8</v>
      </c>
      <c r="Q32" s="18">
        <f t="shared" si="21"/>
        <v>7</v>
      </c>
      <c r="R32" s="18">
        <f t="shared" si="21"/>
        <v>445</v>
      </c>
    </row>
    <row r="33" spans="1:18" s="17" customFormat="1" ht="12" customHeight="1" x14ac:dyDescent="0.2">
      <c r="A33" s="24"/>
      <c r="B33" s="20" t="s">
        <v>48</v>
      </c>
      <c r="C33" s="18">
        <f t="shared" ref="C33:R33" si="22">C172</f>
        <v>457</v>
      </c>
      <c r="D33" s="18">
        <f t="shared" si="22"/>
        <v>332</v>
      </c>
      <c r="E33" s="18">
        <f t="shared" si="22"/>
        <v>2</v>
      </c>
      <c r="F33" s="18">
        <f t="shared" si="22"/>
        <v>0</v>
      </c>
      <c r="G33" s="18">
        <f t="shared" si="22"/>
        <v>330</v>
      </c>
      <c r="H33" s="18">
        <f t="shared" si="22"/>
        <v>49</v>
      </c>
      <c r="I33" s="18">
        <f t="shared" si="22"/>
        <v>57</v>
      </c>
      <c r="J33" s="18">
        <f t="shared" si="22"/>
        <v>104</v>
      </c>
      <c r="K33" s="18">
        <f t="shared" si="22"/>
        <v>24</v>
      </c>
      <c r="L33" s="18">
        <f t="shared" si="22"/>
        <v>10</v>
      </c>
      <c r="M33" s="18">
        <f t="shared" si="22"/>
        <v>16</v>
      </c>
      <c r="N33" s="18">
        <f t="shared" si="22"/>
        <v>1</v>
      </c>
      <c r="O33" s="18">
        <f t="shared" si="22"/>
        <v>20</v>
      </c>
      <c r="P33" s="18">
        <f t="shared" si="22"/>
        <v>3</v>
      </c>
      <c r="Q33" s="18">
        <f t="shared" si="22"/>
        <v>1</v>
      </c>
      <c r="R33" s="18">
        <f t="shared" si="22"/>
        <v>45</v>
      </c>
    </row>
    <row r="34" spans="1:18" s="17" customFormat="1" ht="12" customHeight="1" x14ac:dyDescent="0.2">
      <c r="A34" s="19"/>
      <c r="B34" s="20" t="s">
        <v>49</v>
      </c>
      <c r="C34" s="18">
        <f t="shared" ref="C34:R34" si="23">C168+C169+C170+C173</f>
        <v>193</v>
      </c>
      <c r="D34" s="18">
        <f t="shared" si="23"/>
        <v>114</v>
      </c>
      <c r="E34" s="18">
        <f t="shared" si="23"/>
        <v>0</v>
      </c>
      <c r="F34" s="18">
        <f t="shared" si="23"/>
        <v>0</v>
      </c>
      <c r="G34" s="18">
        <f t="shared" si="23"/>
        <v>114</v>
      </c>
      <c r="H34" s="18">
        <f t="shared" si="23"/>
        <v>23</v>
      </c>
      <c r="I34" s="18">
        <f t="shared" si="23"/>
        <v>10</v>
      </c>
      <c r="J34" s="18">
        <f t="shared" si="23"/>
        <v>12</v>
      </c>
      <c r="K34" s="18">
        <f t="shared" si="23"/>
        <v>12</v>
      </c>
      <c r="L34" s="18">
        <f t="shared" si="23"/>
        <v>7</v>
      </c>
      <c r="M34" s="18">
        <f t="shared" si="23"/>
        <v>9</v>
      </c>
      <c r="N34" s="18">
        <f t="shared" si="23"/>
        <v>5</v>
      </c>
      <c r="O34" s="18">
        <f t="shared" si="23"/>
        <v>14</v>
      </c>
      <c r="P34" s="18">
        <f t="shared" si="23"/>
        <v>0</v>
      </c>
      <c r="Q34" s="18">
        <f t="shared" si="23"/>
        <v>0</v>
      </c>
      <c r="R34" s="18">
        <f t="shared" si="23"/>
        <v>22</v>
      </c>
    </row>
    <row r="35" spans="1:18" s="17" customFormat="1" ht="12" customHeight="1" x14ac:dyDescent="0.2">
      <c r="A35" s="19"/>
      <c r="B35" s="25" t="s">
        <v>50</v>
      </c>
      <c r="C35" s="23">
        <f t="shared" ref="C35:R35" si="24">C167+C171+C174</f>
        <v>3661</v>
      </c>
      <c r="D35" s="23">
        <f t="shared" si="24"/>
        <v>2330</v>
      </c>
      <c r="E35" s="23">
        <f t="shared" si="24"/>
        <v>17</v>
      </c>
      <c r="F35" s="23">
        <f t="shared" si="24"/>
        <v>6</v>
      </c>
      <c r="G35" s="23">
        <f t="shared" si="24"/>
        <v>2307</v>
      </c>
      <c r="H35" s="23">
        <f t="shared" si="24"/>
        <v>433</v>
      </c>
      <c r="I35" s="23">
        <f t="shared" si="24"/>
        <v>403</v>
      </c>
      <c r="J35" s="23">
        <f t="shared" si="24"/>
        <v>505</v>
      </c>
      <c r="K35" s="23">
        <f t="shared" si="24"/>
        <v>241</v>
      </c>
      <c r="L35" s="23">
        <f t="shared" si="24"/>
        <v>139</v>
      </c>
      <c r="M35" s="23">
        <f t="shared" si="24"/>
        <v>113</v>
      </c>
      <c r="N35" s="23">
        <f t="shared" si="24"/>
        <v>21</v>
      </c>
      <c r="O35" s="23">
        <f t="shared" si="24"/>
        <v>63</v>
      </c>
      <c r="P35" s="23">
        <f t="shared" si="24"/>
        <v>5</v>
      </c>
      <c r="Q35" s="23">
        <f t="shared" si="24"/>
        <v>6</v>
      </c>
      <c r="R35" s="23">
        <f t="shared" si="24"/>
        <v>378</v>
      </c>
    </row>
    <row r="36" spans="1:18" s="17" customFormat="1" ht="12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15" customFormat="1" ht="12" customHeight="1" x14ac:dyDescent="0.2">
      <c r="A37" s="285" t="s">
        <v>51</v>
      </c>
      <c r="B37" s="285"/>
      <c r="C37" s="16">
        <f t="shared" ref="C37:R37" si="25">C38+C39</f>
        <v>28698</v>
      </c>
      <c r="D37" s="16">
        <f t="shared" si="25"/>
        <v>18126</v>
      </c>
      <c r="E37" s="16">
        <f t="shared" si="25"/>
        <v>274</v>
      </c>
      <c r="F37" s="16">
        <f t="shared" si="25"/>
        <v>43</v>
      </c>
      <c r="G37" s="16">
        <f t="shared" si="25"/>
        <v>17809</v>
      </c>
      <c r="H37" s="16">
        <f t="shared" si="25"/>
        <v>4735</v>
      </c>
      <c r="I37" s="16">
        <f t="shared" si="25"/>
        <v>2580</v>
      </c>
      <c r="J37" s="16">
        <f t="shared" si="25"/>
        <v>2745</v>
      </c>
      <c r="K37" s="16">
        <f t="shared" si="25"/>
        <v>2605</v>
      </c>
      <c r="L37" s="16">
        <f t="shared" si="25"/>
        <v>994</v>
      </c>
      <c r="M37" s="16">
        <f t="shared" si="25"/>
        <v>469</v>
      </c>
      <c r="N37" s="16">
        <f t="shared" si="25"/>
        <v>259</v>
      </c>
      <c r="O37" s="16">
        <f t="shared" si="25"/>
        <v>123</v>
      </c>
      <c r="P37" s="16">
        <f t="shared" si="25"/>
        <v>167</v>
      </c>
      <c r="Q37" s="16">
        <f t="shared" si="25"/>
        <v>57</v>
      </c>
      <c r="R37" s="16">
        <f t="shared" si="25"/>
        <v>3075</v>
      </c>
    </row>
    <row r="38" spans="1:18" s="17" customFormat="1" ht="12" customHeight="1" x14ac:dyDescent="0.2">
      <c r="A38" s="286" t="s">
        <v>52</v>
      </c>
      <c r="B38" s="286"/>
      <c r="C38" s="18">
        <f t="shared" ref="C38:R38" si="26">C177+C178+C180+C181+C183+C186+C188+C189+C192+C193</f>
        <v>25582</v>
      </c>
      <c r="D38" s="18">
        <f t="shared" si="26"/>
        <v>16119</v>
      </c>
      <c r="E38" s="18">
        <f t="shared" si="26"/>
        <v>244</v>
      </c>
      <c r="F38" s="18">
        <f t="shared" si="26"/>
        <v>36</v>
      </c>
      <c r="G38" s="18">
        <f t="shared" si="26"/>
        <v>15839</v>
      </c>
      <c r="H38" s="18">
        <f t="shared" si="26"/>
        <v>4106</v>
      </c>
      <c r="I38" s="18">
        <f t="shared" si="26"/>
        <v>2285</v>
      </c>
      <c r="J38" s="18">
        <f t="shared" si="26"/>
        <v>2389</v>
      </c>
      <c r="K38" s="18">
        <f t="shared" si="26"/>
        <v>2421</v>
      </c>
      <c r="L38" s="18">
        <f t="shared" si="26"/>
        <v>917</v>
      </c>
      <c r="M38" s="18">
        <f t="shared" si="26"/>
        <v>412</v>
      </c>
      <c r="N38" s="18">
        <f t="shared" si="26"/>
        <v>243</v>
      </c>
      <c r="O38" s="18">
        <f t="shared" si="26"/>
        <v>110</v>
      </c>
      <c r="P38" s="18">
        <f t="shared" si="26"/>
        <v>159</v>
      </c>
      <c r="Q38" s="18">
        <f t="shared" si="26"/>
        <v>55</v>
      </c>
      <c r="R38" s="18">
        <f t="shared" si="26"/>
        <v>2742</v>
      </c>
    </row>
    <row r="39" spans="1:18" s="17" customFormat="1" ht="12" customHeight="1" x14ac:dyDescent="0.2">
      <c r="A39" s="287" t="s">
        <v>53</v>
      </c>
      <c r="B39" s="287"/>
      <c r="C39" s="23">
        <f t="shared" ref="C39:R39" si="27">+C179+C184+C191</f>
        <v>3116</v>
      </c>
      <c r="D39" s="23">
        <f t="shared" si="27"/>
        <v>2007</v>
      </c>
      <c r="E39" s="23">
        <f t="shared" si="27"/>
        <v>30</v>
      </c>
      <c r="F39" s="23">
        <f t="shared" si="27"/>
        <v>7</v>
      </c>
      <c r="G39" s="23">
        <f t="shared" si="27"/>
        <v>1970</v>
      </c>
      <c r="H39" s="23">
        <f t="shared" si="27"/>
        <v>629</v>
      </c>
      <c r="I39" s="23">
        <f t="shared" si="27"/>
        <v>295</v>
      </c>
      <c r="J39" s="23">
        <f t="shared" si="27"/>
        <v>356</v>
      </c>
      <c r="K39" s="23">
        <f t="shared" si="27"/>
        <v>184</v>
      </c>
      <c r="L39" s="23">
        <f t="shared" si="27"/>
        <v>77</v>
      </c>
      <c r="M39" s="23">
        <f t="shared" si="27"/>
        <v>57</v>
      </c>
      <c r="N39" s="23">
        <f t="shared" si="27"/>
        <v>16</v>
      </c>
      <c r="O39" s="23">
        <f t="shared" si="27"/>
        <v>13</v>
      </c>
      <c r="P39" s="23">
        <f t="shared" si="27"/>
        <v>8</v>
      </c>
      <c r="Q39" s="23">
        <f t="shared" si="27"/>
        <v>2</v>
      </c>
      <c r="R39" s="23">
        <f t="shared" si="27"/>
        <v>333</v>
      </c>
    </row>
    <row r="40" spans="1:18" s="17" customFormat="1" ht="12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s="15" customFormat="1" ht="12" customHeight="1" x14ac:dyDescent="0.2">
      <c r="A41" s="285" t="s">
        <v>54</v>
      </c>
      <c r="B41" s="285"/>
      <c r="C41" s="16">
        <f t="shared" ref="C41:R41" si="28">C42+C43+C47</f>
        <v>83130</v>
      </c>
      <c r="D41" s="16">
        <f t="shared" si="28"/>
        <v>47677</v>
      </c>
      <c r="E41" s="16">
        <f t="shared" si="28"/>
        <v>520</v>
      </c>
      <c r="F41" s="16">
        <f t="shared" si="28"/>
        <v>134</v>
      </c>
      <c r="G41" s="16">
        <f t="shared" si="28"/>
        <v>47023</v>
      </c>
      <c r="H41" s="16">
        <f t="shared" si="28"/>
        <v>9347</v>
      </c>
      <c r="I41" s="16">
        <f t="shared" si="28"/>
        <v>10886</v>
      </c>
      <c r="J41" s="16">
        <f t="shared" si="28"/>
        <v>7265</v>
      </c>
      <c r="K41" s="16">
        <f t="shared" si="28"/>
        <v>5565</v>
      </c>
      <c r="L41" s="16">
        <f t="shared" si="28"/>
        <v>3294</v>
      </c>
      <c r="M41" s="16">
        <f t="shared" si="28"/>
        <v>2402</v>
      </c>
      <c r="N41" s="16">
        <f t="shared" si="28"/>
        <v>357</v>
      </c>
      <c r="O41" s="16">
        <f t="shared" si="28"/>
        <v>245</v>
      </c>
      <c r="P41" s="16">
        <f t="shared" si="28"/>
        <v>339</v>
      </c>
      <c r="Q41" s="16">
        <f t="shared" si="28"/>
        <v>143</v>
      </c>
      <c r="R41" s="16">
        <f t="shared" si="28"/>
        <v>7180</v>
      </c>
    </row>
    <row r="42" spans="1:18" s="17" customFormat="1" ht="12" customHeight="1" x14ac:dyDescent="0.2">
      <c r="A42" s="286" t="s">
        <v>55</v>
      </c>
      <c r="B42" s="286"/>
      <c r="C42" s="18">
        <f t="shared" ref="C42:R42" si="29">C86+C87+C88+C90+C91+C95+C96+C98+C100+C102+C103+C107+C109+C114+C115+C119+C122+C125+C128+C132+C133</f>
        <v>51216</v>
      </c>
      <c r="D42" s="18">
        <f t="shared" si="29"/>
        <v>29012</v>
      </c>
      <c r="E42" s="18">
        <f t="shared" si="29"/>
        <v>307</v>
      </c>
      <c r="F42" s="18">
        <f t="shared" si="29"/>
        <v>77</v>
      </c>
      <c r="G42" s="18">
        <f t="shared" si="29"/>
        <v>28628</v>
      </c>
      <c r="H42" s="18">
        <f t="shared" si="29"/>
        <v>5967</v>
      </c>
      <c r="I42" s="18">
        <f t="shared" si="29"/>
        <v>6551</v>
      </c>
      <c r="J42" s="18">
        <f t="shared" si="29"/>
        <v>4280</v>
      </c>
      <c r="K42" s="18">
        <f t="shared" si="29"/>
        <v>3405</v>
      </c>
      <c r="L42" s="18">
        <f t="shared" si="29"/>
        <v>1972</v>
      </c>
      <c r="M42" s="18">
        <f t="shared" si="29"/>
        <v>1481</v>
      </c>
      <c r="N42" s="18">
        <f t="shared" si="29"/>
        <v>218</v>
      </c>
      <c r="O42" s="18">
        <f t="shared" si="29"/>
        <v>133</v>
      </c>
      <c r="P42" s="18">
        <f t="shared" si="29"/>
        <v>166</v>
      </c>
      <c r="Q42" s="18">
        <f t="shared" si="29"/>
        <v>70</v>
      </c>
      <c r="R42" s="18">
        <f t="shared" si="29"/>
        <v>4385</v>
      </c>
    </row>
    <row r="43" spans="1:18" s="17" customFormat="1" ht="12" customHeight="1" x14ac:dyDescent="0.2">
      <c r="A43" s="288" t="s">
        <v>56</v>
      </c>
      <c r="B43" s="288"/>
      <c r="C43" s="18">
        <f t="shared" ref="C43:R43" si="30">C44+C45+C46</f>
        <v>16947</v>
      </c>
      <c r="D43" s="18">
        <f t="shared" si="30"/>
        <v>10420</v>
      </c>
      <c r="E43" s="18">
        <f t="shared" si="30"/>
        <v>132</v>
      </c>
      <c r="F43" s="18">
        <f t="shared" si="30"/>
        <v>28</v>
      </c>
      <c r="G43" s="18">
        <f t="shared" si="30"/>
        <v>10260</v>
      </c>
      <c r="H43" s="18">
        <f t="shared" si="30"/>
        <v>1896</v>
      </c>
      <c r="I43" s="18">
        <f t="shared" si="30"/>
        <v>2447</v>
      </c>
      <c r="J43" s="18">
        <f t="shared" si="30"/>
        <v>1651</v>
      </c>
      <c r="K43" s="18">
        <f t="shared" si="30"/>
        <v>1185</v>
      </c>
      <c r="L43" s="18">
        <f t="shared" si="30"/>
        <v>720</v>
      </c>
      <c r="M43" s="18">
        <f t="shared" si="30"/>
        <v>503</v>
      </c>
      <c r="N43" s="18">
        <f t="shared" si="30"/>
        <v>79</v>
      </c>
      <c r="O43" s="18">
        <f t="shared" si="30"/>
        <v>71</v>
      </c>
      <c r="P43" s="18">
        <f t="shared" si="30"/>
        <v>69</v>
      </c>
      <c r="Q43" s="18">
        <f t="shared" si="30"/>
        <v>54</v>
      </c>
      <c r="R43" s="18">
        <f t="shared" si="30"/>
        <v>1585</v>
      </c>
    </row>
    <row r="44" spans="1:18" s="17" customFormat="1" ht="12" customHeight="1" x14ac:dyDescent="0.2">
      <c r="A44" s="25"/>
      <c r="B44" s="20" t="s">
        <v>57</v>
      </c>
      <c r="C44" s="18">
        <f t="shared" ref="C44:R44" si="31">C79+C112+C101+C185+C105+C110+C129</f>
        <v>8076</v>
      </c>
      <c r="D44" s="18">
        <f t="shared" si="31"/>
        <v>5197</v>
      </c>
      <c r="E44" s="18">
        <f t="shared" si="31"/>
        <v>78</v>
      </c>
      <c r="F44" s="18">
        <f t="shared" si="31"/>
        <v>17</v>
      </c>
      <c r="G44" s="18">
        <f t="shared" si="31"/>
        <v>5102</v>
      </c>
      <c r="H44" s="18">
        <f t="shared" si="31"/>
        <v>1087</v>
      </c>
      <c r="I44" s="18">
        <f t="shared" si="31"/>
        <v>1231</v>
      </c>
      <c r="J44" s="18">
        <f t="shared" si="31"/>
        <v>925</v>
      </c>
      <c r="K44" s="18">
        <f t="shared" si="31"/>
        <v>465</v>
      </c>
      <c r="L44" s="18">
        <f t="shared" si="31"/>
        <v>254</v>
      </c>
      <c r="M44" s="18">
        <f t="shared" si="31"/>
        <v>230</v>
      </c>
      <c r="N44" s="18">
        <f t="shared" si="31"/>
        <v>24</v>
      </c>
      <c r="O44" s="18">
        <f t="shared" si="31"/>
        <v>30</v>
      </c>
      <c r="P44" s="18">
        <f t="shared" si="31"/>
        <v>43</v>
      </c>
      <c r="Q44" s="18">
        <f t="shared" si="31"/>
        <v>41</v>
      </c>
      <c r="R44" s="18">
        <f t="shared" si="31"/>
        <v>772</v>
      </c>
    </row>
    <row r="45" spans="1:18" s="17" customFormat="1" ht="12" customHeight="1" x14ac:dyDescent="0.2">
      <c r="A45" s="25"/>
      <c r="B45" s="20" t="s">
        <v>58</v>
      </c>
      <c r="C45" s="18">
        <f t="shared" ref="C45:R45" si="32">C89+C118+C120+C127</f>
        <v>8039</v>
      </c>
      <c r="D45" s="18">
        <f t="shared" si="32"/>
        <v>4771</v>
      </c>
      <c r="E45" s="18">
        <f t="shared" si="32"/>
        <v>47</v>
      </c>
      <c r="F45" s="18">
        <f t="shared" si="32"/>
        <v>8</v>
      </c>
      <c r="G45" s="18">
        <f t="shared" si="32"/>
        <v>4716</v>
      </c>
      <c r="H45" s="18">
        <f t="shared" si="32"/>
        <v>756</v>
      </c>
      <c r="I45" s="18">
        <f t="shared" si="32"/>
        <v>1090</v>
      </c>
      <c r="J45" s="18">
        <f t="shared" si="32"/>
        <v>655</v>
      </c>
      <c r="K45" s="18">
        <f t="shared" si="32"/>
        <v>675</v>
      </c>
      <c r="L45" s="18">
        <f t="shared" si="32"/>
        <v>438</v>
      </c>
      <c r="M45" s="18">
        <f t="shared" si="32"/>
        <v>231</v>
      </c>
      <c r="N45" s="18">
        <f t="shared" si="32"/>
        <v>53</v>
      </c>
      <c r="O45" s="18">
        <f t="shared" si="32"/>
        <v>37</v>
      </c>
      <c r="P45" s="18">
        <f t="shared" si="32"/>
        <v>23</v>
      </c>
      <c r="Q45" s="18">
        <f t="shared" si="32"/>
        <v>12</v>
      </c>
      <c r="R45" s="18">
        <f t="shared" si="32"/>
        <v>746</v>
      </c>
    </row>
    <row r="46" spans="1:18" s="17" customFormat="1" ht="12" customHeight="1" x14ac:dyDescent="0.2">
      <c r="A46" s="25"/>
      <c r="B46" s="22" t="s">
        <v>59</v>
      </c>
      <c r="C46" s="18">
        <f t="shared" ref="C46:R46" si="33">C83+C93+C94+C130</f>
        <v>832</v>
      </c>
      <c r="D46" s="18">
        <f t="shared" si="33"/>
        <v>452</v>
      </c>
      <c r="E46" s="18">
        <f t="shared" si="33"/>
        <v>7</v>
      </c>
      <c r="F46" s="18">
        <f t="shared" si="33"/>
        <v>3</v>
      </c>
      <c r="G46" s="18">
        <f t="shared" si="33"/>
        <v>442</v>
      </c>
      <c r="H46" s="18">
        <f t="shared" si="33"/>
        <v>53</v>
      </c>
      <c r="I46" s="18">
        <f t="shared" si="33"/>
        <v>126</v>
      </c>
      <c r="J46" s="18">
        <f t="shared" si="33"/>
        <v>71</v>
      </c>
      <c r="K46" s="18">
        <f t="shared" si="33"/>
        <v>45</v>
      </c>
      <c r="L46" s="18">
        <f t="shared" si="33"/>
        <v>28</v>
      </c>
      <c r="M46" s="18">
        <f t="shared" si="33"/>
        <v>42</v>
      </c>
      <c r="N46" s="18">
        <f t="shared" si="33"/>
        <v>2</v>
      </c>
      <c r="O46" s="18">
        <f t="shared" si="33"/>
        <v>4</v>
      </c>
      <c r="P46" s="18">
        <f t="shared" si="33"/>
        <v>3</v>
      </c>
      <c r="Q46" s="18">
        <f t="shared" si="33"/>
        <v>1</v>
      </c>
      <c r="R46" s="18">
        <f t="shared" si="33"/>
        <v>67</v>
      </c>
    </row>
    <row r="47" spans="1:18" s="17" customFormat="1" ht="12" customHeight="1" x14ac:dyDescent="0.2">
      <c r="A47" s="286" t="s">
        <v>60</v>
      </c>
      <c r="B47" s="286"/>
      <c r="C47" s="18">
        <f t="shared" ref="C47:R47" si="34">C48+C49+C50</f>
        <v>14967</v>
      </c>
      <c r="D47" s="18">
        <f t="shared" si="34"/>
        <v>8245</v>
      </c>
      <c r="E47" s="18">
        <f t="shared" si="34"/>
        <v>81</v>
      </c>
      <c r="F47" s="18">
        <f t="shared" si="34"/>
        <v>29</v>
      </c>
      <c r="G47" s="18">
        <f t="shared" si="34"/>
        <v>8135</v>
      </c>
      <c r="H47" s="18">
        <f t="shared" si="34"/>
        <v>1484</v>
      </c>
      <c r="I47" s="18">
        <f t="shared" si="34"/>
        <v>1888</v>
      </c>
      <c r="J47" s="18">
        <f t="shared" si="34"/>
        <v>1334</v>
      </c>
      <c r="K47" s="18">
        <f t="shared" si="34"/>
        <v>975</v>
      </c>
      <c r="L47" s="18">
        <f t="shared" si="34"/>
        <v>602</v>
      </c>
      <c r="M47" s="18">
        <f t="shared" si="34"/>
        <v>418</v>
      </c>
      <c r="N47" s="18">
        <f t="shared" si="34"/>
        <v>60</v>
      </c>
      <c r="O47" s="18">
        <f t="shared" si="34"/>
        <v>41</v>
      </c>
      <c r="P47" s="18">
        <f t="shared" si="34"/>
        <v>104</v>
      </c>
      <c r="Q47" s="18">
        <f t="shared" si="34"/>
        <v>19</v>
      </c>
      <c r="R47" s="18">
        <f t="shared" si="34"/>
        <v>1210</v>
      </c>
    </row>
    <row r="48" spans="1:18" s="17" customFormat="1" ht="12" customHeight="1" x14ac:dyDescent="0.2">
      <c r="A48" s="25"/>
      <c r="B48" s="20" t="s">
        <v>61</v>
      </c>
      <c r="C48" s="18">
        <f t="shared" ref="C48:R48" si="35">+C75+C76+C85+C111</f>
        <v>1940</v>
      </c>
      <c r="D48" s="18">
        <f t="shared" si="35"/>
        <v>1171</v>
      </c>
      <c r="E48" s="18">
        <f t="shared" si="35"/>
        <v>10</v>
      </c>
      <c r="F48" s="18">
        <f t="shared" si="35"/>
        <v>4</v>
      </c>
      <c r="G48" s="18">
        <f t="shared" si="35"/>
        <v>1157</v>
      </c>
      <c r="H48" s="18">
        <f t="shared" si="35"/>
        <v>255</v>
      </c>
      <c r="I48" s="18">
        <f t="shared" si="35"/>
        <v>231</v>
      </c>
      <c r="J48" s="18">
        <f t="shared" si="35"/>
        <v>158</v>
      </c>
      <c r="K48" s="18">
        <f t="shared" si="35"/>
        <v>180</v>
      </c>
      <c r="L48" s="18">
        <f t="shared" si="35"/>
        <v>106</v>
      </c>
      <c r="M48" s="18">
        <f t="shared" si="35"/>
        <v>46</v>
      </c>
      <c r="N48" s="18">
        <f t="shared" si="35"/>
        <v>9</v>
      </c>
      <c r="O48" s="18">
        <f t="shared" si="35"/>
        <v>8</v>
      </c>
      <c r="P48" s="18">
        <f t="shared" si="35"/>
        <v>12</v>
      </c>
      <c r="Q48" s="18">
        <f t="shared" si="35"/>
        <v>7</v>
      </c>
      <c r="R48" s="18">
        <f t="shared" si="35"/>
        <v>145</v>
      </c>
    </row>
    <row r="49" spans="1:18" s="17" customFormat="1" ht="12" customHeight="1" x14ac:dyDescent="0.2">
      <c r="A49" s="25"/>
      <c r="B49" s="20" t="s">
        <v>62</v>
      </c>
      <c r="C49" s="18">
        <f t="shared" ref="C49:R49" si="36">C78+C80+C97+C99+C113+C117+C123+C126</f>
        <v>4562</v>
      </c>
      <c r="D49" s="18">
        <f t="shared" si="36"/>
        <v>2447</v>
      </c>
      <c r="E49" s="18">
        <f t="shared" si="36"/>
        <v>23</v>
      </c>
      <c r="F49" s="18">
        <f t="shared" si="36"/>
        <v>10</v>
      </c>
      <c r="G49" s="18">
        <f t="shared" si="36"/>
        <v>2414</v>
      </c>
      <c r="H49" s="18">
        <f t="shared" si="36"/>
        <v>394</v>
      </c>
      <c r="I49" s="18">
        <f t="shared" si="36"/>
        <v>567</v>
      </c>
      <c r="J49" s="18">
        <f t="shared" si="36"/>
        <v>390</v>
      </c>
      <c r="K49" s="18">
        <f t="shared" si="36"/>
        <v>306</v>
      </c>
      <c r="L49" s="18">
        <f t="shared" si="36"/>
        <v>223</v>
      </c>
      <c r="M49" s="18">
        <f t="shared" si="36"/>
        <v>117</v>
      </c>
      <c r="N49" s="18">
        <f t="shared" si="36"/>
        <v>27</v>
      </c>
      <c r="O49" s="18">
        <f t="shared" si="36"/>
        <v>11</v>
      </c>
      <c r="P49" s="18">
        <f t="shared" si="36"/>
        <v>21</v>
      </c>
      <c r="Q49" s="18">
        <f t="shared" si="36"/>
        <v>3</v>
      </c>
      <c r="R49" s="18">
        <f t="shared" si="36"/>
        <v>355</v>
      </c>
    </row>
    <row r="50" spans="1:18" s="17" customFormat="1" ht="12" customHeight="1" x14ac:dyDescent="0.2">
      <c r="A50" s="25"/>
      <c r="B50" s="25" t="s">
        <v>63</v>
      </c>
      <c r="C50" s="23">
        <f t="shared" ref="C50:R50" si="37">C74+C81+C92+C104+C116+C121+C131</f>
        <v>8465</v>
      </c>
      <c r="D50" s="23">
        <f t="shared" si="37"/>
        <v>4627</v>
      </c>
      <c r="E50" s="23">
        <f t="shared" si="37"/>
        <v>48</v>
      </c>
      <c r="F50" s="23">
        <f t="shared" si="37"/>
        <v>15</v>
      </c>
      <c r="G50" s="23">
        <f t="shared" si="37"/>
        <v>4564</v>
      </c>
      <c r="H50" s="23">
        <f t="shared" si="37"/>
        <v>835</v>
      </c>
      <c r="I50" s="23">
        <f t="shared" si="37"/>
        <v>1090</v>
      </c>
      <c r="J50" s="23">
        <f t="shared" si="37"/>
        <v>786</v>
      </c>
      <c r="K50" s="23">
        <f t="shared" si="37"/>
        <v>489</v>
      </c>
      <c r="L50" s="23">
        <f t="shared" si="37"/>
        <v>273</v>
      </c>
      <c r="M50" s="23">
        <f t="shared" si="37"/>
        <v>255</v>
      </c>
      <c r="N50" s="23">
        <f t="shared" si="37"/>
        <v>24</v>
      </c>
      <c r="O50" s="23">
        <f t="shared" si="37"/>
        <v>22</v>
      </c>
      <c r="P50" s="23">
        <f t="shared" si="37"/>
        <v>71</v>
      </c>
      <c r="Q50" s="23">
        <f t="shared" si="37"/>
        <v>9</v>
      </c>
      <c r="R50" s="23">
        <f t="shared" si="37"/>
        <v>710</v>
      </c>
    </row>
    <row r="51" spans="1:18" s="17" customFormat="1" ht="12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15" customFormat="1" ht="12" customHeight="1" x14ac:dyDescent="0.2">
      <c r="A52" s="285" t="s">
        <v>64</v>
      </c>
      <c r="B52" s="285"/>
      <c r="C52" s="16">
        <f t="shared" ref="C52:R52" si="38">C53+C54+C55</f>
        <v>36831</v>
      </c>
      <c r="D52" s="16">
        <f t="shared" si="38"/>
        <v>23654</v>
      </c>
      <c r="E52" s="16">
        <f t="shared" si="38"/>
        <v>308</v>
      </c>
      <c r="F52" s="16">
        <f t="shared" si="38"/>
        <v>42</v>
      </c>
      <c r="G52" s="16">
        <f t="shared" si="38"/>
        <v>23304</v>
      </c>
      <c r="H52" s="16">
        <f t="shared" si="38"/>
        <v>4864</v>
      </c>
      <c r="I52" s="16">
        <f t="shared" si="38"/>
        <v>4548</v>
      </c>
      <c r="J52" s="16">
        <f t="shared" si="38"/>
        <v>4604</v>
      </c>
      <c r="K52" s="16">
        <f t="shared" si="38"/>
        <v>3005</v>
      </c>
      <c r="L52" s="16">
        <f t="shared" si="38"/>
        <v>1530</v>
      </c>
      <c r="M52" s="16">
        <f t="shared" si="38"/>
        <v>894</v>
      </c>
      <c r="N52" s="16">
        <f t="shared" si="38"/>
        <v>245</v>
      </c>
      <c r="O52" s="16">
        <f t="shared" si="38"/>
        <v>78</v>
      </c>
      <c r="P52" s="16">
        <f t="shared" si="38"/>
        <v>93</v>
      </c>
      <c r="Q52" s="16">
        <f t="shared" si="38"/>
        <v>37</v>
      </c>
      <c r="R52" s="16">
        <f t="shared" si="38"/>
        <v>3406</v>
      </c>
    </row>
    <row r="53" spans="1:18" s="17" customFormat="1" ht="12" customHeight="1" x14ac:dyDescent="0.2">
      <c r="A53" s="286" t="s">
        <v>65</v>
      </c>
      <c r="B53" s="286"/>
      <c r="C53" s="18">
        <f t="shared" ref="C53:R53" si="39">C58+C62+C67+C71</f>
        <v>11648</v>
      </c>
      <c r="D53" s="18">
        <f t="shared" si="39"/>
        <v>7067</v>
      </c>
      <c r="E53" s="18">
        <f t="shared" si="39"/>
        <v>93</v>
      </c>
      <c r="F53" s="18">
        <f t="shared" si="39"/>
        <v>15</v>
      </c>
      <c r="G53" s="18">
        <f t="shared" si="39"/>
        <v>6959</v>
      </c>
      <c r="H53" s="18">
        <f t="shared" si="39"/>
        <v>1436</v>
      </c>
      <c r="I53" s="18">
        <f t="shared" si="39"/>
        <v>1548</v>
      </c>
      <c r="J53" s="18">
        <f t="shared" si="39"/>
        <v>1048</v>
      </c>
      <c r="K53" s="18">
        <f t="shared" si="39"/>
        <v>965</v>
      </c>
      <c r="L53" s="18">
        <f t="shared" si="39"/>
        <v>466</v>
      </c>
      <c r="M53" s="18">
        <f t="shared" si="39"/>
        <v>297</v>
      </c>
      <c r="N53" s="18">
        <f t="shared" si="39"/>
        <v>73</v>
      </c>
      <c r="O53" s="18">
        <f t="shared" si="39"/>
        <v>36</v>
      </c>
      <c r="P53" s="18">
        <f t="shared" si="39"/>
        <v>28</v>
      </c>
      <c r="Q53" s="18">
        <f t="shared" si="39"/>
        <v>13</v>
      </c>
      <c r="R53" s="18">
        <f t="shared" si="39"/>
        <v>1049</v>
      </c>
    </row>
    <row r="54" spans="1:18" s="17" customFormat="1" ht="12" customHeight="1" x14ac:dyDescent="0.2">
      <c r="A54" s="286" t="s">
        <v>66</v>
      </c>
      <c r="B54" s="286"/>
      <c r="C54" s="18">
        <f t="shared" ref="C54:R54" si="40">C77+C59+C82+C84+C63+C64+C65+C106+C108+C66+C68+C69+C124+C70</f>
        <v>21990</v>
      </c>
      <c r="D54" s="18">
        <f t="shared" si="40"/>
        <v>14496</v>
      </c>
      <c r="E54" s="18">
        <f t="shared" si="40"/>
        <v>184</v>
      </c>
      <c r="F54" s="18">
        <f t="shared" si="40"/>
        <v>24</v>
      </c>
      <c r="G54" s="18">
        <f t="shared" si="40"/>
        <v>14288</v>
      </c>
      <c r="H54" s="18">
        <f t="shared" si="40"/>
        <v>3039</v>
      </c>
      <c r="I54" s="18">
        <f t="shared" si="40"/>
        <v>2626</v>
      </c>
      <c r="J54" s="18">
        <f t="shared" si="40"/>
        <v>3065</v>
      </c>
      <c r="K54" s="18">
        <f t="shared" si="40"/>
        <v>1810</v>
      </c>
      <c r="L54" s="18">
        <f t="shared" si="40"/>
        <v>913</v>
      </c>
      <c r="M54" s="18">
        <f t="shared" si="40"/>
        <v>512</v>
      </c>
      <c r="N54" s="18">
        <f t="shared" si="40"/>
        <v>145</v>
      </c>
      <c r="O54" s="18">
        <f t="shared" si="40"/>
        <v>37</v>
      </c>
      <c r="P54" s="18">
        <f t="shared" si="40"/>
        <v>61</v>
      </c>
      <c r="Q54" s="18">
        <f t="shared" si="40"/>
        <v>21</v>
      </c>
      <c r="R54" s="18">
        <f t="shared" si="40"/>
        <v>2059</v>
      </c>
    </row>
    <row r="55" spans="1:18" s="17" customFormat="1" ht="12" customHeight="1" x14ac:dyDescent="0.2">
      <c r="A55" s="287" t="s">
        <v>67</v>
      </c>
      <c r="B55" s="287"/>
      <c r="C55" s="23">
        <f t="shared" ref="C55:R55" si="41">C61+C60</f>
        <v>3193</v>
      </c>
      <c r="D55" s="23">
        <f t="shared" si="41"/>
        <v>2091</v>
      </c>
      <c r="E55" s="23">
        <f t="shared" si="41"/>
        <v>31</v>
      </c>
      <c r="F55" s="23">
        <f t="shared" si="41"/>
        <v>3</v>
      </c>
      <c r="G55" s="23">
        <f t="shared" si="41"/>
        <v>2057</v>
      </c>
      <c r="H55" s="23">
        <f t="shared" si="41"/>
        <v>389</v>
      </c>
      <c r="I55" s="23">
        <f t="shared" si="41"/>
        <v>374</v>
      </c>
      <c r="J55" s="23">
        <f t="shared" si="41"/>
        <v>491</v>
      </c>
      <c r="K55" s="23">
        <f t="shared" si="41"/>
        <v>230</v>
      </c>
      <c r="L55" s="23">
        <f t="shared" si="41"/>
        <v>151</v>
      </c>
      <c r="M55" s="23">
        <f t="shared" si="41"/>
        <v>85</v>
      </c>
      <c r="N55" s="23">
        <f t="shared" si="41"/>
        <v>27</v>
      </c>
      <c r="O55" s="23">
        <f t="shared" si="41"/>
        <v>5</v>
      </c>
      <c r="P55" s="23">
        <f t="shared" si="41"/>
        <v>4</v>
      </c>
      <c r="Q55" s="23">
        <f t="shared" si="41"/>
        <v>3</v>
      </c>
      <c r="R55" s="23">
        <f t="shared" si="41"/>
        <v>298</v>
      </c>
    </row>
    <row r="56" spans="1:18" s="17" customFormat="1" ht="12" customHeight="1" x14ac:dyDescent="0.2">
      <c r="A56" s="22"/>
      <c r="B56" s="26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s="17" customFormat="1" ht="12" customHeight="1" x14ac:dyDescent="0.2">
      <c r="A57" s="289" t="s">
        <v>68</v>
      </c>
      <c r="B57" s="289"/>
      <c r="C57" s="14">
        <f t="shared" ref="C57:R57" si="42">SUM(C58:C71)</f>
        <v>33575</v>
      </c>
      <c r="D57" s="14">
        <f t="shared" si="42"/>
        <v>21663</v>
      </c>
      <c r="E57" s="14">
        <f t="shared" si="42"/>
        <v>288</v>
      </c>
      <c r="F57" s="14">
        <f t="shared" si="42"/>
        <v>40</v>
      </c>
      <c r="G57" s="14">
        <f t="shared" si="42"/>
        <v>21335</v>
      </c>
      <c r="H57" s="14">
        <f t="shared" si="42"/>
        <v>4515</v>
      </c>
      <c r="I57" s="14">
        <f t="shared" si="42"/>
        <v>4062</v>
      </c>
      <c r="J57" s="14">
        <f t="shared" si="42"/>
        <v>4359</v>
      </c>
      <c r="K57" s="14">
        <f t="shared" si="42"/>
        <v>2690</v>
      </c>
      <c r="L57" s="14">
        <f t="shared" si="42"/>
        <v>1361</v>
      </c>
      <c r="M57" s="14">
        <f t="shared" si="42"/>
        <v>816</v>
      </c>
      <c r="N57" s="14">
        <f t="shared" si="42"/>
        <v>220</v>
      </c>
      <c r="O57" s="14">
        <f t="shared" si="42"/>
        <v>73</v>
      </c>
      <c r="P57" s="14">
        <f t="shared" si="42"/>
        <v>80</v>
      </c>
      <c r="Q57" s="14">
        <f t="shared" si="42"/>
        <v>30</v>
      </c>
      <c r="R57" s="14">
        <f t="shared" si="42"/>
        <v>3129</v>
      </c>
    </row>
    <row r="58" spans="1:18" s="17" customFormat="1" ht="12" customHeight="1" x14ac:dyDescent="0.2">
      <c r="A58" s="286" t="s">
        <v>70</v>
      </c>
      <c r="B58" s="286"/>
      <c r="C58" s="18">
        <v>2280</v>
      </c>
      <c r="D58" s="18">
        <v>1455</v>
      </c>
      <c r="E58" s="18">
        <v>19</v>
      </c>
      <c r="F58" s="18">
        <v>2</v>
      </c>
      <c r="G58" s="18">
        <v>1434</v>
      </c>
      <c r="H58" s="18">
        <v>295</v>
      </c>
      <c r="I58" s="18">
        <v>282</v>
      </c>
      <c r="J58" s="18">
        <v>227</v>
      </c>
      <c r="K58" s="18">
        <v>225</v>
      </c>
      <c r="L58" s="18">
        <v>116</v>
      </c>
      <c r="M58" s="18">
        <v>55</v>
      </c>
      <c r="N58" s="18">
        <v>25</v>
      </c>
      <c r="O58" s="18">
        <v>14</v>
      </c>
      <c r="P58" s="18">
        <v>2</v>
      </c>
      <c r="Q58" s="18">
        <v>4</v>
      </c>
      <c r="R58" s="18">
        <v>189</v>
      </c>
    </row>
    <row r="59" spans="1:18" s="17" customFormat="1" ht="12" customHeight="1" x14ac:dyDescent="0.2">
      <c r="A59" s="286" t="s">
        <v>71</v>
      </c>
      <c r="B59" s="286"/>
      <c r="C59" s="18">
        <v>456</v>
      </c>
      <c r="D59" s="18">
        <v>323</v>
      </c>
      <c r="E59" s="18">
        <v>4</v>
      </c>
      <c r="F59" s="18">
        <v>0</v>
      </c>
      <c r="G59" s="18">
        <v>319</v>
      </c>
      <c r="H59" s="18">
        <v>84</v>
      </c>
      <c r="I59" s="18">
        <v>69</v>
      </c>
      <c r="J59" s="18">
        <v>33</v>
      </c>
      <c r="K59" s="18">
        <v>53</v>
      </c>
      <c r="L59" s="18">
        <v>23</v>
      </c>
      <c r="M59" s="18">
        <v>21</v>
      </c>
      <c r="N59" s="18">
        <v>3</v>
      </c>
      <c r="O59" s="18">
        <v>0</v>
      </c>
      <c r="P59" s="18">
        <v>2</v>
      </c>
      <c r="Q59" s="18">
        <v>0</v>
      </c>
      <c r="R59" s="18">
        <v>31</v>
      </c>
    </row>
    <row r="60" spans="1:18" s="17" customFormat="1" ht="12" customHeight="1" x14ac:dyDescent="0.2">
      <c r="A60" s="286" t="s">
        <v>354</v>
      </c>
      <c r="B60" s="286"/>
      <c r="C60" s="18">
        <v>1596</v>
      </c>
      <c r="D60" s="18">
        <v>1005</v>
      </c>
      <c r="E60" s="18">
        <v>12</v>
      </c>
      <c r="F60" s="18">
        <v>1</v>
      </c>
      <c r="G60" s="18">
        <v>992</v>
      </c>
      <c r="H60" s="18">
        <v>226</v>
      </c>
      <c r="I60" s="18">
        <v>166</v>
      </c>
      <c r="J60" s="18">
        <v>223</v>
      </c>
      <c r="K60" s="18">
        <v>129</v>
      </c>
      <c r="L60" s="18">
        <v>82</v>
      </c>
      <c r="M60" s="18">
        <v>27</v>
      </c>
      <c r="N60" s="18">
        <v>12</v>
      </c>
      <c r="O60" s="18">
        <v>1</v>
      </c>
      <c r="P60" s="18">
        <v>1</v>
      </c>
      <c r="Q60" s="18">
        <v>2</v>
      </c>
      <c r="R60" s="18">
        <v>123</v>
      </c>
    </row>
    <row r="61" spans="1:18" s="17" customFormat="1" ht="12" customHeight="1" x14ac:dyDescent="0.2">
      <c r="A61" s="286" t="s">
        <v>76</v>
      </c>
      <c r="B61" s="286"/>
      <c r="C61" s="18">
        <v>1597</v>
      </c>
      <c r="D61" s="18">
        <v>1086</v>
      </c>
      <c r="E61" s="18">
        <v>19</v>
      </c>
      <c r="F61" s="18">
        <v>2</v>
      </c>
      <c r="G61" s="18">
        <v>1065</v>
      </c>
      <c r="H61" s="18">
        <v>163</v>
      </c>
      <c r="I61" s="18">
        <v>208</v>
      </c>
      <c r="J61" s="18">
        <v>268</v>
      </c>
      <c r="K61" s="18">
        <v>101</v>
      </c>
      <c r="L61" s="18">
        <v>69</v>
      </c>
      <c r="M61" s="18">
        <v>58</v>
      </c>
      <c r="N61" s="18">
        <v>15</v>
      </c>
      <c r="O61" s="18">
        <v>4</v>
      </c>
      <c r="P61" s="18">
        <v>3</v>
      </c>
      <c r="Q61" s="18">
        <v>1</v>
      </c>
      <c r="R61" s="18">
        <v>175</v>
      </c>
    </row>
    <row r="62" spans="1:18" s="17" customFormat="1" ht="12" customHeight="1" x14ac:dyDescent="0.2">
      <c r="A62" s="286" t="s">
        <v>77</v>
      </c>
      <c r="B62" s="286"/>
      <c r="C62" s="18">
        <v>4389</v>
      </c>
      <c r="D62" s="18">
        <v>2564</v>
      </c>
      <c r="E62" s="18">
        <v>33</v>
      </c>
      <c r="F62" s="18">
        <v>9</v>
      </c>
      <c r="G62" s="18">
        <v>2522</v>
      </c>
      <c r="H62" s="18">
        <v>629</v>
      </c>
      <c r="I62" s="18">
        <v>571</v>
      </c>
      <c r="J62" s="18">
        <v>273</v>
      </c>
      <c r="K62" s="18">
        <v>358</v>
      </c>
      <c r="L62" s="18">
        <v>155</v>
      </c>
      <c r="M62" s="18">
        <v>93</v>
      </c>
      <c r="N62" s="18">
        <v>23</v>
      </c>
      <c r="O62" s="18">
        <v>10</v>
      </c>
      <c r="P62" s="18">
        <v>21</v>
      </c>
      <c r="Q62" s="18">
        <v>5</v>
      </c>
      <c r="R62" s="18">
        <v>384</v>
      </c>
    </row>
    <row r="63" spans="1:18" s="17" customFormat="1" ht="12" customHeight="1" x14ac:dyDescent="0.2">
      <c r="A63" s="286" t="s">
        <v>78</v>
      </c>
      <c r="B63" s="286"/>
      <c r="C63" s="18">
        <v>1901</v>
      </c>
      <c r="D63" s="18">
        <v>1338</v>
      </c>
      <c r="E63" s="18">
        <v>20</v>
      </c>
      <c r="F63" s="18">
        <v>4</v>
      </c>
      <c r="G63" s="18">
        <v>1314</v>
      </c>
      <c r="H63" s="18">
        <v>404</v>
      </c>
      <c r="I63" s="18">
        <v>237</v>
      </c>
      <c r="J63" s="18">
        <v>114</v>
      </c>
      <c r="K63" s="18">
        <v>215</v>
      </c>
      <c r="L63" s="18">
        <v>57</v>
      </c>
      <c r="M63" s="18">
        <v>41</v>
      </c>
      <c r="N63" s="18">
        <v>16</v>
      </c>
      <c r="O63" s="18">
        <v>5</v>
      </c>
      <c r="P63" s="18">
        <v>7</v>
      </c>
      <c r="Q63" s="18">
        <v>1</v>
      </c>
      <c r="R63" s="18">
        <v>217</v>
      </c>
    </row>
    <row r="64" spans="1:18" s="17" customFormat="1" ht="12" customHeight="1" x14ac:dyDescent="0.2">
      <c r="A64" s="286" t="s">
        <v>80</v>
      </c>
      <c r="B64" s="286"/>
      <c r="C64" s="18">
        <v>1280</v>
      </c>
      <c r="D64" s="18">
        <v>814</v>
      </c>
      <c r="E64" s="18">
        <v>10</v>
      </c>
      <c r="F64" s="18">
        <v>2</v>
      </c>
      <c r="G64" s="18">
        <v>802</v>
      </c>
      <c r="H64" s="18">
        <v>171</v>
      </c>
      <c r="I64" s="18">
        <v>144</v>
      </c>
      <c r="J64" s="18">
        <v>166</v>
      </c>
      <c r="K64" s="18">
        <v>112</v>
      </c>
      <c r="L64" s="18">
        <v>53</v>
      </c>
      <c r="M64" s="18">
        <v>29</v>
      </c>
      <c r="N64" s="18">
        <v>7</v>
      </c>
      <c r="O64" s="18">
        <v>2</v>
      </c>
      <c r="P64" s="18">
        <v>2</v>
      </c>
      <c r="Q64" s="18">
        <v>2</v>
      </c>
      <c r="R64" s="18">
        <v>114</v>
      </c>
    </row>
    <row r="65" spans="1:18" s="17" customFormat="1" ht="12" customHeight="1" x14ac:dyDescent="0.2">
      <c r="A65" s="286" t="s">
        <v>81</v>
      </c>
      <c r="B65" s="286"/>
      <c r="C65" s="18">
        <v>8325</v>
      </c>
      <c r="D65" s="18">
        <v>5575</v>
      </c>
      <c r="E65" s="18">
        <v>63</v>
      </c>
      <c r="F65" s="18">
        <v>7</v>
      </c>
      <c r="G65" s="18">
        <v>5505</v>
      </c>
      <c r="H65" s="18">
        <v>1238</v>
      </c>
      <c r="I65" s="18">
        <v>790</v>
      </c>
      <c r="J65" s="18">
        <v>1547</v>
      </c>
      <c r="K65" s="18">
        <v>571</v>
      </c>
      <c r="L65" s="18">
        <v>348</v>
      </c>
      <c r="M65" s="18">
        <v>182</v>
      </c>
      <c r="N65" s="18">
        <v>47</v>
      </c>
      <c r="O65" s="18">
        <v>13</v>
      </c>
      <c r="P65" s="18">
        <v>25</v>
      </c>
      <c r="Q65" s="18">
        <v>5</v>
      </c>
      <c r="R65" s="18">
        <v>739</v>
      </c>
    </row>
    <row r="66" spans="1:18" s="17" customFormat="1" ht="12" customHeight="1" x14ac:dyDescent="0.2">
      <c r="A66" s="286" t="s">
        <v>82</v>
      </c>
      <c r="B66" s="286"/>
      <c r="C66" s="18">
        <v>351</v>
      </c>
      <c r="D66" s="18">
        <v>195</v>
      </c>
      <c r="E66" s="18">
        <v>1</v>
      </c>
      <c r="F66" s="18">
        <v>0</v>
      </c>
      <c r="G66" s="18">
        <v>194</v>
      </c>
      <c r="H66" s="18">
        <v>5</v>
      </c>
      <c r="I66" s="18">
        <v>16</v>
      </c>
      <c r="J66" s="18">
        <v>79</v>
      </c>
      <c r="K66" s="18">
        <v>38</v>
      </c>
      <c r="L66" s="18">
        <v>21</v>
      </c>
      <c r="M66" s="18">
        <v>0</v>
      </c>
      <c r="N66" s="18">
        <v>7</v>
      </c>
      <c r="O66" s="18">
        <v>0</v>
      </c>
      <c r="P66" s="18">
        <v>0</v>
      </c>
      <c r="Q66" s="18">
        <v>0</v>
      </c>
      <c r="R66" s="18">
        <v>28</v>
      </c>
    </row>
    <row r="67" spans="1:18" s="17" customFormat="1" ht="12" customHeight="1" x14ac:dyDescent="0.2">
      <c r="A67" s="286" t="s">
        <v>83</v>
      </c>
      <c r="B67" s="286"/>
      <c r="C67" s="18">
        <v>2917</v>
      </c>
      <c r="D67" s="18">
        <v>1767</v>
      </c>
      <c r="E67" s="18">
        <v>23</v>
      </c>
      <c r="F67" s="18">
        <v>2</v>
      </c>
      <c r="G67" s="18">
        <v>1742</v>
      </c>
      <c r="H67" s="18">
        <v>277</v>
      </c>
      <c r="I67" s="18">
        <v>431</v>
      </c>
      <c r="J67" s="18">
        <v>306</v>
      </c>
      <c r="K67" s="18">
        <v>212</v>
      </c>
      <c r="L67" s="18">
        <v>118</v>
      </c>
      <c r="M67" s="18">
        <v>90</v>
      </c>
      <c r="N67" s="18">
        <v>12</v>
      </c>
      <c r="O67" s="18">
        <v>4</v>
      </c>
      <c r="P67" s="18">
        <v>2</v>
      </c>
      <c r="Q67" s="18">
        <v>2</v>
      </c>
      <c r="R67" s="18">
        <v>288</v>
      </c>
    </row>
    <row r="68" spans="1:18" s="17" customFormat="1" ht="12" customHeight="1" x14ac:dyDescent="0.2">
      <c r="A68" s="286" t="s">
        <v>86</v>
      </c>
      <c r="B68" s="286"/>
      <c r="C68" s="18">
        <v>1800</v>
      </c>
      <c r="D68" s="18">
        <v>1263</v>
      </c>
      <c r="E68" s="18">
        <v>20</v>
      </c>
      <c r="F68" s="18">
        <v>1</v>
      </c>
      <c r="G68" s="18">
        <v>1242</v>
      </c>
      <c r="H68" s="18">
        <v>272</v>
      </c>
      <c r="I68" s="18">
        <v>283</v>
      </c>
      <c r="J68" s="18">
        <v>267</v>
      </c>
      <c r="K68" s="18">
        <v>113</v>
      </c>
      <c r="L68" s="18">
        <v>59</v>
      </c>
      <c r="M68" s="18">
        <v>51</v>
      </c>
      <c r="N68" s="18">
        <v>12</v>
      </c>
      <c r="O68" s="18">
        <v>4</v>
      </c>
      <c r="P68" s="18">
        <v>3</v>
      </c>
      <c r="Q68" s="18">
        <v>1</v>
      </c>
      <c r="R68" s="18">
        <v>177</v>
      </c>
    </row>
    <row r="69" spans="1:18" s="17" customFormat="1" ht="12" customHeight="1" x14ac:dyDescent="0.2">
      <c r="A69" s="286" t="s">
        <v>88</v>
      </c>
      <c r="B69" s="286"/>
      <c r="C69" s="18">
        <v>1802</v>
      </c>
      <c r="D69" s="18">
        <v>1258</v>
      </c>
      <c r="E69" s="18">
        <v>22</v>
      </c>
      <c r="F69" s="18">
        <v>3</v>
      </c>
      <c r="G69" s="18">
        <v>1233</v>
      </c>
      <c r="H69" s="18">
        <v>191</v>
      </c>
      <c r="I69" s="18">
        <v>245</v>
      </c>
      <c r="J69" s="18">
        <v>304</v>
      </c>
      <c r="K69" s="18">
        <v>127</v>
      </c>
      <c r="L69" s="18">
        <v>83</v>
      </c>
      <c r="M69" s="18">
        <v>43</v>
      </c>
      <c r="N69" s="18">
        <v>12</v>
      </c>
      <c r="O69" s="18">
        <v>4</v>
      </c>
      <c r="P69" s="18">
        <v>4</v>
      </c>
      <c r="Q69" s="18">
        <v>2</v>
      </c>
      <c r="R69" s="18">
        <v>218</v>
      </c>
    </row>
    <row r="70" spans="1:18" s="17" customFormat="1" ht="12" customHeight="1" x14ac:dyDescent="0.2">
      <c r="A70" s="286" t="s">
        <v>90</v>
      </c>
      <c r="B70" s="286"/>
      <c r="C70" s="18">
        <v>2819</v>
      </c>
      <c r="D70" s="18">
        <v>1739</v>
      </c>
      <c r="E70" s="18">
        <v>24</v>
      </c>
      <c r="F70" s="18">
        <v>5</v>
      </c>
      <c r="G70" s="18">
        <v>1710</v>
      </c>
      <c r="H70" s="18">
        <v>325</v>
      </c>
      <c r="I70" s="18">
        <v>356</v>
      </c>
      <c r="J70" s="18">
        <v>310</v>
      </c>
      <c r="K70" s="18">
        <v>266</v>
      </c>
      <c r="L70" s="18">
        <v>100</v>
      </c>
      <c r="M70" s="18">
        <v>67</v>
      </c>
      <c r="N70" s="18">
        <v>16</v>
      </c>
      <c r="O70" s="18">
        <v>4</v>
      </c>
      <c r="P70" s="18">
        <v>5</v>
      </c>
      <c r="Q70" s="18">
        <v>3</v>
      </c>
      <c r="R70" s="18">
        <v>258</v>
      </c>
    </row>
    <row r="71" spans="1:18" s="17" customFormat="1" ht="12" customHeight="1" x14ac:dyDescent="0.2">
      <c r="A71" s="287" t="s">
        <v>92</v>
      </c>
      <c r="B71" s="287"/>
      <c r="C71" s="23">
        <v>2062</v>
      </c>
      <c r="D71" s="23">
        <v>1281</v>
      </c>
      <c r="E71" s="23">
        <v>18</v>
      </c>
      <c r="F71" s="23">
        <v>2</v>
      </c>
      <c r="G71" s="23">
        <v>1261</v>
      </c>
      <c r="H71" s="23">
        <v>235</v>
      </c>
      <c r="I71" s="23">
        <v>264</v>
      </c>
      <c r="J71" s="23">
        <v>242</v>
      </c>
      <c r="K71" s="23">
        <v>170</v>
      </c>
      <c r="L71" s="23">
        <v>77</v>
      </c>
      <c r="M71" s="23">
        <v>59</v>
      </c>
      <c r="N71" s="23">
        <v>13</v>
      </c>
      <c r="O71" s="23">
        <v>8</v>
      </c>
      <c r="P71" s="23">
        <v>3</v>
      </c>
      <c r="Q71" s="23">
        <v>2</v>
      </c>
      <c r="R71" s="23">
        <v>188</v>
      </c>
    </row>
    <row r="72" spans="1:18" s="17" customFormat="1" ht="12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s="17" customFormat="1" ht="12" customHeight="1" x14ac:dyDescent="0.2">
      <c r="A73" s="285" t="s">
        <v>93</v>
      </c>
      <c r="B73" s="285"/>
      <c r="C73" s="16">
        <f t="shared" ref="C73:R73" si="43">SUM(C74:C133)</f>
        <v>86076</v>
      </c>
      <c r="D73" s="16">
        <f t="shared" si="43"/>
        <v>49426</v>
      </c>
      <c r="E73" s="16">
        <f t="shared" si="43"/>
        <v>534</v>
      </c>
      <c r="F73" s="16">
        <f t="shared" si="43"/>
        <v>136</v>
      </c>
      <c r="G73" s="16">
        <f t="shared" si="43"/>
        <v>48756</v>
      </c>
      <c r="H73" s="16">
        <f t="shared" si="43"/>
        <v>9662</v>
      </c>
      <c r="I73" s="16">
        <f t="shared" si="43"/>
        <v>11330</v>
      </c>
      <c r="J73" s="16">
        <f t="shared" si="43"/>
        <v>7410</v>
      </c>
      <c r="K73" s="16">
        <f t="shared" si="43"/>
        <v>5879</v>
      </c>
      <c r="L73" s="16">
        <f t="shared" si="43"/>
        <v>3459</v>
      </c>
      <c r="M73" s="16">
        <f t="shared" si="43"/>
        <v>2470</v>
      </c>
      <c r="N73" s="16">
        <f t="shared" si="43"/>
        <v>382</v>
      </c>
      <c r="O73" s="16">
        <f t="shared" si="43"/>
        <v>249</v>
      </c>
      <c r="P73" s="16">
        <f t="shared" si="43"/>
        <v>352</v>
      </c>
      <c r="Q73" s="16">
        <f t="shared" si="43"/>
        <v>135</v>
      </c>
      <c r="R73" s="16">
        <f t="shared" si="43"/>
        <v>7428</v>
      </c>
    </row>
    <row r="74" spans="1:18" s="17" customFormat="1" ht="12" customHeight="1" x14ac:dyDescent="0.2">
      <c r="A74" s="286" t="s">
        <v>94</v>
      </c>
      <c r="B74" s="286"/>
      <c r="C74" s="18">
        <v>2283</v>
      </c>
      <c r="D74" s="18">
        <v>1237</v>
      </c>
      <c r="E74" s="18">
        <v>13</v>
      </c>
      <c r="F74" s="18">
        <v>4</v>
      </c>
      <c r="G74" s="18">
        <v>1220</v>
      </c>
      <c r="H74" s="18">
        <v>190</v>
      </c>
      <c r="I74" s="18">
        <v>361</v>
      </c>
      <c r="J74" s="18">
        <v>204</v>
      </c>
      <c r="K74" s="18">
        <v>121</v>
      </c>
      <c r="L74" s="18">
        <v>65</v>
      </c>
      <c r="M74" s="18">
        <v>69</v>
      </c>
      <c r="N74" s="18">
        <v>4</v>
      </c>
      <c r="O74" s="18">
        <v>5</v>
      </c>
      <c r="P74" s="18">
        <v>18</v>
      </c>
      <c r="Q74" s="18">
        <v>2</v>
      </c>
      <c r="R74" s="18">
        <v>181</v>
      </c>
    </row>
    <row r="75" spans="1:18" s="17" customFormat="1" ht="12" customHeight="1" x14ac:dyDescent="0.2">
      <c r="A75" s="286" t="s">
        <v>95</v>
      </c>
      <c r="B75" s="286"/>
      <c r="C75" s="18">
        <v>1027</v>
      </c>
      <c r="D75" s="18">
        <v>614</v>
      </c>
      <c r="E75" s="18">
        <v>3</v>
      </c>
      <c r="F75" s="18">
        <v>2</v>
      </c>
      <c r="G75" s="18">
        <v>609</v>
      </c>
      <c r="H75" s="18">
        <v>139</v>
      </c>
      <c r="I75" s="18">
        <v>96</v>
      </c>
      <c r="J75" s="18">
        <v>103</v>
      </c>
      <c r="K75" s="18">
        <v>87</v>
      </c>
      <c r="L75" s="18">
        <v>56</v>
      </c>
      <c r="M75" s="18">
        <v>22</v>
      </c>
      <c r="N75" s="18">
        <v>6</v>
      </c>
      <c r="O75" s="18">
        <v>3</v>
      </c>
      <c r="P75" s="18">
        <v>9</v>
      </c>
      <c r="Q75" s="18">
        <v>6</v>
      </c>
      <c r="R75" s="18">
        <v>82</v>
      </c>
    </row>
    <row r="76" spans="1:18" s="17" customFormat="1" ht="12" customHeight="1" x14ac:dyDescent="0.2">
      <c r="A76" s="286" t="s">
        <v>96</v>
      </c>
      <c r="B76" s="286"/>
      <c r="C76" s="18">
        <v>218</v>
      </c>
      <c r="D76" s="18">
        <v>150</v>
      </c>
      <c r="E76" s="18">
        <v>2</v>
      </c>
      <c r="F76" s="18">
        <v>1</v>
      </c>
      <c r="G76" s="18">
        <v>147</v>
      </c>
      <c r="H76" s="18">
        <v>27</v>
      </c>
      <c r="I76" s="18">
        <v>25</v>
      </c>
      <c r="J76" s="18">
        <v>26</v>
      </c>
      <c r="K76" s="18">
        <v>24</v>
      </c>
      <c r="L76" s="18">
        <v>21</v>
      </c>
      <c r="M76" s="18">
        <v>4</v>
      </c>
      <c r="N76" s="18">
        <v>2</v>
      </c>
      <c r="O76" s="18">
        <v>3</v>
      </c>
      <c r="P76" s="18">
        <v>1</v>
      </c>
      <c r="Q76" s="18">
        <v>0</v>
      </c>
      <c r="R76" s="18">
        <v>14</v>
      </c>
    </row>
    <row r="77" spans="1:18" s="17" customFormat="1" ht="12" customHeight="1" x14ac:dyDescent="0.2">
      <c r="A77" s="286" t="s">
        <v>97</v>
      </c>
      <c r="B77" s="286"/>
      <c r="C77" s="18">
        <v>667</v>
      </c>
      <c r="D77" s="18">
        <v>405</v>
      </c>
      <c r="E77" s="18">
        <v>4</v>
      </c>
      <c r="F77" s="18">
        <v>1</v>
      </c>
      <c r="G77" s="18">
        <v>400</v>
      </c>
      <c r="H77" s="18">
        <v>89</v>
      </c>
      <c r="I77" s="18">
        <v>115</v>
      </c>
      <c r="J77" s="18">
        <v>28</v>
      </c>
      <c r="K77" s="18">
        <v>53</v>
      </c>
      <c r="L77" s="18">
        <v>43</v>
      </c>
      <c r="M77" s="18">
        <v>14</v>
      </c>
      <c r="N77" s="18">
        <v>4</v>
      </c>
      <c r="O77" s="18">
        <v>1</v>
      </c>
      <c r="P77" s="18">
        <v>0</v>
      </c>
      <c r="Q77" s="18">
        <v>1</v>
      </c>
      <c r="R77" s="18">
        <v>52</v>
      </c>
    </row>
    <row r="78" spans="1:18" s="17" customFormat="1" ht="12" customHeight="1" x14ac:dyDescent="0.2">
      <c r="A78" s="286" t="s">
        <v>98</v>
      </c>
      <c r="B78" s="286"/>
      <c r="C78" s="18">
        <v>246</v>
      </c>
      <c r="D78" s="18">
        <v>124</v>
      </c>
      <c r="E78" s="18">
        <v>0</v>
      </c>
      <c r="F78" s="18">
        <v>0</v>
      </c>
      <c r="G78" s="18">
        <v>124</v>
      </c>
      <c r="H78" s="18">
        <v>13</v>
      </c>
      <c r="I78" s="18">
        <v>28</v>
      </c>
      <c r="J78" s="18">
        <v>8</v>
      </c>
      <c r="K78" s="18">
        <v>21</v>
      </c>
      <c r="L78" s="18">
        <v>26</v>
      </c>
      <c r="M78" s="18">
        <v>11</v>
      </c>
      <c r="N78" s="18">
        <v>0</v>
      </c>
      <c r="O78" s="18">
        <v>0</v>
      </c>
      <c r="P78" s="18">
        <v>1</v>
      </c>
      <c r="Q78" s="18">
        <v>0</v>
      </c>
      <c r="R78" s="18">
        <v>16</v>
      </c>
    </row>
    <row r="79" spans="1:18" s="17" customFormat="1" ht="12" customHeight="1" x14ac:dyDescent="0.2">
      <c r="A79" s="286" t="s">
        <v>100</v>
      </c>
      <c r="B79" s="286"/>
      <c r="C79" s="18">
        <v>930</v>
      </c>
      <c r="D79" s="18">
        <v>594</v>
      </c>
      <c r="E79" s="18">
        <v>11</v>
      </c>
      <c r="F79" s="18">
        <v>4</v>
      </c>
      <c r="G79" s="18">
        <v>579</v>
      </c>
      <c r="H79" s="18">
        <v>103</v>
      </c>
      <c r="I79" s="18">
        <v>168</v>
      </c>
      <c r="J79" s="18">
        <v>72</v>
      </c>
      <c r="K79" s="18">
        <v>74</v>
      </c>
      <c r="L79" s="18">
        <v>34</v>
      </c>
      <c r="M79" s="18">
        <v>24</v>
      </c>
      <c r="N79" s="18">
        <v>3</v>
      </c>
      <c r="O79" s="18">
        <v>2</v>
      </c>
      <c r="P79" s="18">
        <v>4</v>
      </c>
      <c r="Q79" s="18">
        <v>4</v>
      </c>
      <c r="R79" s="18">
        <v>91</v>
      </c>
    </row>
    <row r="80" spans="1:18" s="17" customFormat="1" ht="12" customHeight="1" x14ac:dyDescent="0.2">
      <c r="A80" s="286" t="s">
        <v>101</v>
      </c>
      <c r="B80" s="286"/>
      <c r="C80" s="18">
        <v>496</v>
      </c>
      <c r="D80" s="18">
        <v>255</v>
      </c>
      <c r="E80" s="18">
        <v>1</v>
      </c>
      <c r="F80" s="18">
        <v>0</v>
      </c>
      <c r="G80" s="18">
        <v>254</v>
      </c>
      <c r="H80" s="18">
        <v>31</v>
      </c>
      <c r="I80" s="18">
        <v>66</v>
      </c>
      <c r="J80" s="18">
        <v>38</v>
      </c>
      <c r="K80" s="18">
        <v>39</v>
      </c>
      <c r="L80" s="18">
        <v>15</v>
      </c>
      <c r="M80" s="18">
        <v>9</v>
      </c>
      <c r="N80" s="18">
        <v>9</v>
      </c>
      <c r="O80" s="18">
        <v>2</v>
      </c>
      <c r="P80" s="18">
        <v>5</v>
      </c>
      <c r="Q80" s="18">
        <v>1</v>
      </c>
      <c r="R80" s="18">
        <v>39</v>
      </c>
    </row>
    <row r="81" spans="1:18" s="17" customFormat="1" ht="12" customHeight="1" x14ac:dyDescent="0.2">
      <c r="A81" s="286" t="s">
        <v>103</v>
      </c>
      <c r="B81" s="286"/>
      <c r="C81" s="18">
        <v>1686</v>
      </c>
      <c r="D81" s="18">
        <v>1015</v>
      </c>
      <c r="E81" s="18">
        <v>10</v>
      </c>
      <c r="F81" s="18">
        <v>1</v>
      </c>
      <c r="G81" s="18">
        <v>1004</v>
      </c>
      <c r="H81" s="18">
        <v>190</v>
      </c>
      <c r="I81" s="18">
        <v>236</v>
      </c>
      <c r="J81" s="18">
        <v>184</v>
      </c>
      <c r="K81" s="18">
        <v>89</v>
      </c>
      <c r="L81" s="18">
        <v>69</v>
      </c>
      <c r="M81" s="18">
        <v>55</v>
      </c>
      <c r="N81" s="18">
        <v>7</v>
      </c>
      <c r="O81" s="18">
        <v>3</v>
      </c>
      <c r="P81" s="18">
        <v>5</v>
      </c>
      <c r="Q81" s="18">
        <v>2</v>
      </c>
      <c r="R81" s="18">
        <v>164</v>
      </c>
    </row>
    <row r="82" spans="1:18" s="17" customFormat="1" ht="12" customHeight="1" x14ac:dyDescent="0.2">
      <c r="A82" s="286" t="s">
        <v>105</v>
      </c>
      <c r="B82" s="286"/>
      <c r="C82" s="18">
        <v>499</v>
      </c>
      <c r="D82" s="18">
        <v>302</v>
      </c>
      <c r="E82" s="18">
        <v>3</v>
      </c>
      <c r="F82" s="18">
        <v>0</v>
      </c>
      <c r="G82" s="18">
        <v>299</v>
      </c>
      <c r="H82" s="18">
        <v>41</v>
      </c>
      <c r="I82" s="18">
        <v>91</v>
      </c>
      <c r="J82" s="18">
        <v>49</v>
      </c>
      <c r="K82" s="18">
        <v>42</v>
      </c>
      <c r="L82" s="18">
        <v>12</v>
      </c>
      <c r="M82" s="18">
        <v>17</v>
      </c>
      <c r="N82" s="18">
        <v>1</v>
      </c>
      <c r="O82" s="18">
        <v>0</v>
      </c>
      <c r="P82" s="18">
        <v>6</v>
      </c>
      <c r="Q82" s="18">
        <v>0</v>
      </c>
      <c r="R82" s="18">
        <v>40</v>
      </c>
    </row>
    <row r="83" spans="1:18" s="17" customFormat="1" ht="12" customHeight="1" x14ac:dyDescent="0.2">
      <c r="A83" s="286" t="s">
        <v>106</v>
      </c>
      <c r="B83" s="286"/>
      <c r="C83" s="18">
        <v>111</v>
      </c>
      <c r="D83" s="18">
        <v>57</v>
      </c>
      <c r="E83" s="18">
        <v>0</v>
      </c>
      <c r="F83" s="18">
        <v>1</v>
      </c>
      <c r="G83" s="18">
        <v>56</v>
      </c>
      <c r="H83" s="18">
        <v>8</v>
      </c>
      <c r="I83" s="18">
        <v>17</v>
      </c>
      <c r="J83" s="18">
        <v>5</v>
      </c>
      <c r="K83" s="18">
        <v>6</v>
      </c>
      <c r="L83" s="18">
        <v>6</v>
      </c>
      <c r="M83" s="18">
        <v>2</v>
      </c>
      <c r="N83" s="18">
        <v>0</v>
      </c>
      <c r="O83" s="18">
        <v>1</v>
      </c>
      <c r="P83" s="18">
        <v>1</v>
      </c>
      <c r="Q83" s="18">
        <v>0</v>
      </c>
      <c r="R83" s="18">
        <v>10</v>
      </c>
    </row>
    <row r="84" spans="1:18" s="17" customFormat="1" ht="12" customHeight="1" x14ac:dyDescent="0.2">
      <c r="A84" s="286" t="s">
        <v>107</v>
      </c>
      <c r="B84" s="286"/>
      <c r="C84" s="18">
        <v>369</v>
      </c>
      <c r="D84" s="18">
        <v>241</v>
      </c>
      <c r="E84" s="18">
        <v>2</v>
      </c>
      <c r="F84" s="18">
        <v>1</v>
      </c>
      <c r="G84" s="18">
        <v>238</v>
      </c>
      <c r="H84" s="18">
        <v>36</v>
      </c>
      <c r="I84" s="18">
        <v>42</v>
      </c>
      <c r="J84" s="18">
        <v>50</v>
      </c>
      <c r="K84" s="18">
        <v>40</v>
      </c>
      <c r="L84" s="18">
        <v>26</v>
      </c>
      <c r="M84" s="18">
        <v>7</v>
      </c>
      <c r="N84" s="18">
        <v>5</v>
      </c>
      <c r="O84" s="18">
        <v>0</v>
      </c>
      <c r="P84" s="18">
        <v>0</v>
      </c>
      <c r="Q84" s="18">
        <v>2</v>
      </c>
      <c r="R84" s="18">
        <v>30</v>
      </c>
    </row>
    <row r="85" spans="1:18" s="17" customFormat="1" ht="12" customHeight="1" x14ac:dyDescent="0.2">
      <c r="A85" s="286" t="s">
        <v>108</v>
      </c>
      <c r="B85" s="286"/>
      <c r="C85" s="18">
        <v>488</v>
      </c>
      <c r="D85" s="18">
        <v>279</v>
      </c>
      <c r="E85" s="18">
        <v>4</v>
      </c>
      <c r="F85" s="18">
        <v>1</v>
      </c>
      <c r="G85" s="18">
        <v>274</v>
      </c>
      <c r="H85" s="18">
        <v>75</v>
      </c>
      <c r="I85" s="18">
        <v>69</v>
      </c>
      <c r="J85" s="18">
        <v>25</v>
      </c>
      <c r="K85" s="18">
        <v>38</v>
      </c>
      <c r="L85" s="18">
        <v>15</v>
      </c>
      <c r="M85" s="18">
        <v>16</v>
      </c>
      <c r="N85" s="18">
        <v>1</v>
      </c>
      <c r="O85" s="18">
        <v>2</v>
      </c>
      <c r="P85" s="18">
        <v>2</v>
      </c>
      <c r="Q85" s="18">
        <v>1</v>
      </c>
      <c r="R85" s="18">
        <v>30</v>
      </c>
    </row>
    <row r="86" spans="1:18" s="17" customFormat="1" ht="12" customHeight="1" x14ac:dyDescent="0.2">
      <c r="A86" s="286" t="s">
        <v>109</v>
      </c>
      <c r="B86" s="286"/>
      <c r="C86" s="18">
        <v>876</v>
      </c>
      <c r="D86" s="18">
        <v>539</v>
      </c>
      <c r="E86" s="18">
        <v>6</v>
      </c>
      <c r="F86" s="18">
        <v>3</v>
      </c>
      <c r="G86" s="18">
        <v>530</v>
      </c>
      <c r="H86" s="18">
        <v>112</v>
      </c>
      <c r="I86" s="18">
        <v>132</v>
      </c>
      <c r="J86" s="18">
        <v>103</v>
      </c>
      <c r="K86" s="18">
        <v>53</v>
      </c>
      <c r="L86" s="18">
        <v>29</v>
      </c>
      <c r="M86" s="18">
        <v>33</v>
      </c>
      <c r="N86" s="18">
        <v>3</v>
      </c>
      <c r="O86" s="18">
        <v>1</v>
      </c>
      <c r="P86" s="18">
        <v>1</v>
      </c>
      <c r="Q86" s="18">
        <v>1</v>
      </c>
      <c r="R86" s="18">
        <v>62</v>
      </c>
    </row>
    <row r="87" spans="1:18" s="17" customFormat="1" ht="12" customHeight="1" x14ac:dyDescent="0.2">
      <c r="A87" s="286" t="s">
        <v>110</v>
      </c>
      <c r="B87" s="286"/>
      <c r="C87" s="18">
        <v>1390</v>
      </c>
      <c r="D87" s="18">
        <v>869</v>
      </c>
      <c r="E87" s="18">
        <v>10</v>
      </c>
      <c r="F87" s="18">
        <v>0</v>
      </c>
      <c r="G87" s="18">
        <v>859</v>
      </c>
      <c r="H87" s="18">
        <v>150</v>
      </c>
      <c r="I87" s="18">
        <v>227</v>
      </c>
      <c r="J87" s="18">
        <v>79</v>
      </c>
      <c r="K87" s="18">
        <v>156</v>
      </c>
      <c r="L87" s="18">
        <v>42</v>
      </c>
      <c r="M87" s="18">
        <v>77</v>
      </c>
      <c r="N87" s="18">
        <v>12</v>
      </c>
      <c r="O87" s="18">
        <v>5</v>
      </c>
      <c r="P87" s="18">
        <v>1</v>
      </c>
      <c r="Q87" s="18">
        <v>3</v>
      </c>
      <c r="R87" s="18">
        <v>107</v>
      </c>
    </row>
    <row r="88" spans="1:18" s="17" customFormat="1" ht="12" customHeight="1" x14ac:dyDescent="0.2">
      <c r="A88" s="286" t="s">
        <v>112</v>
      </c>
      <c r="B88" s="286"/>
      <c r="C88" s="18">
        <v>1275</v>
      </c>
      <c r="D88" s="18">
        <v>864</v>
      </c>
      <c r="E88" s="18">
        <v>5</v>
      </c>
      <c r="F88" s="18">
        <v>2</v>
      </c>
      <c r="G88" s="18">
        <v>857</v>
      </c>
      <c r="H88" s="18">
        <v>117</v>
      </c>
      <c r="I88" s="18">
        <v>163</v>
      </c>
      <c r="J88" s="18">
        <v>258</v>
      </c>
      <c r="K88" s="18">
        <v>79</v>
      </c>
      <c r="L88" s="18">
        <v>40</v>
      </c>
      <c r="M88" s="18">
        <v>29</v>
      </c>
      <c r="N88" s="18">
        <v>9</v>
      </c>
      <c r="O88" s="18">
        <v>0</v>
      </c>
      <c r="P88" s="18">
        <v>2</v>
      </c>
      <c r="Q88" s="18">
        <v>5</v>
      </c>
      <c r="R88" s="18">
        <v>155</v>
      </c>
    </row>
    <row r="89" spans="1:18" s="17" customFormat="1" ht="12" customHeight="1" x14ac:dyDescent="0.2">
      <c r="A89" s="286" t="s">
        <v>113</v>
      </c>
      <c r="B89" s="286"/>
      <c r="C89" s="18">
        <v>4612</v>
      </c>
      <c r="D89" s="18">
        <v>2707</v>
      </c>
      <c r="E89" s="18">
        <v>25</v>
      </c>
      <c r="F89" s="18">
        <v>3</v>
      </c>
      <c r="G89" s="18">
        <v>2679</v>
      </c>
      <c r="H89" s="18">
        <v>366</v>
      </c>
      <c r="I89" s="18">
        <v>585</v>
      </c>
      <c r="J89" s="18">
        <v>473</v>
      </c>
      <c r="K89" s="18">
        <v>408</v>
      </c>
      <c r="L89" s="18">
        <v>251</v>
      </c>
      <c r="M89" s="18">
        <v>111</v>
      </c>
      <c r="N89" s="18">
        <v>34</v>
      </c>
      <c r="O89" s="18">
        <v>27</v>
      </c>
      <c r="P89" s="18">
        <v>17</v>
      </c>
      <c r="Q89" s="18">
        <v>6</v>
      </c>
      <c r="R89" s="18">
        <v>401</v>
      </c>
    </row>
    <row r="90" spans="1:18" s="17" customFormat="1" ht="12" customHeight="1" x14ac:dyDescent="0.2">
      <c r="A90" s="286" t="s">
        <v>115</v>
      </c>
      <c r="B90" s="286"/>
      <c r="C90" s="18">
        <v>76</v>
      </c>
      <c r="D90" s="18">
        <v>45</v>
      </c>
      <c r="E90" s="18">
        <v>0</v>
      </c>
      <c r="F90" s="18">
        <v>0</v>
      </c>
      <c r="G90" s="18">
        <v>45</v>
      </c>
      <c r="H90" s="18">
        <v>27</v>
      </c>
      <c r="I90" s="18">
        <v>5</v>
      </c>
      <c r="J90" s="18">
        <v>2</v>
      </c>
      <c r="K90" s="18">
        <v>5</v>
      </c>
      <c r="L90" s="18">
        <v>1</v>
      </c>
      <c r="M90" s="18">
        <v>1</v>
      </c>
      <c r="N90" s="18">
        <v>0</v>
      </c>
      <c r="O90" s="18">
        <v>0</v>
      </c>
      <c r="P90" s="18">
        <v>0</v>
      </c>
      <c r="Q90" s="18">
        <v>0</v>
      </c>
      <c r="R90" s="18">
        <v>4</v>
      </c>
    </row>
    <row r="91" spans="1:18" s="17" customFormat="1" ht="12" customHeight="1" x14ac:dyDescent="0.2">
      <c r="A91" s="286" t="s">
        <v>116</v>
      </c>
      <c r="B91" s="286"/>
      <c r="C91" s="18">
        <v>543</v>
      </c>
      <c r="D91" s="18">
        <v>267</v>
      </c>
      <c r="E91" s="18">
        <v>3</v>
      </c>
      <c r="F91" s="18">
        <v>1</v>
      </c>
      <c r="G91" s="18">
        <v>263</v>
      </c>
      <c r="H91" s="18">
        <v>51</v>
      </c>
      <c r="I91" s="18">
        <v>22</v>
      </c>
      <c r="J91" s="18">
        <v>18</v>
      </c>
      <c r="K91" s="18">
        <v>65</v>
      </c>
      <c r="L91" s="18">
        <v>56</v>
      </c>
      <c r="M91" s="18">
        <v>12</v>
      </c>
      <c r="N91" s="18">
        <v>3</v>
      </c>
      <c r="O91" s="18">
        <v>0</v>
      </c>
      <c r="P91" s="18">
        <v>3</v>
      </c>
      <c r="Q91" s="18">
        <v>1</v>
      </c>
      <c r="R91" s="18">
        <v>32</v>
      </c>
    </row>
    <row r="92" spans="1:18" s="17" customFormat="1" ht="12" customHeight="1" x14ac:dyDescent="0.2">
      <c r="A92" s="286" t="s">
        <v>117</v>
      </c>
      <c r="B92" s="286"/>
      <c r="C92" s="18">
        <v>2347</v>
      </c>
      <c r="D92" s="18">
        <v>1163</v>
      </c>
      <c r="E92" s="18">
        <v>12</v>
      </c>
      <c r="F92" s="18">
        <v>5</v>
      </c>
      <c r="G92" s="18">
        <v>1146</v>
      </c>
      <c r="H92" s="18">
        <v>209</v>
      </c>
      <c r="I92" s="18">
        <v>222</v>
      </c>
      <c r="J92" s="18">
        <v>202</v>
      </c>
      <c r="K92" s="18">
        <v>163</v>
      </c>
      <c r="L92" s="18">
        <v>69</v>
      </c>
      <c r="M92" s="18">
        <v>65</v>
      </c>
      <c r="N92" s="18">
        <v>5</v>
      </c>
      <c r="O92" s="18">
        <v>5</v>
      </c>
      <c r="P92" s="18">
        <v>18</v>
      </c>
      <c r="Q92" s="18">
        <v>2</v>
      </c>
      <c r="R92" s="18">
        <v>186</v>
      </c>
    </row>
    <row r="93" spans="1:18" s="17" customFormat="1" ht="12" customHeight="1" x14ac:dyDescent="0.2">
      <c r="A93" s="286" t="s">
        <v>118</v>
      </c>
      <c r="B93" s="286"/>
      <c r="C93" s="18">
        <v>51</v>
      </c>
      <c r="D93" s="18">
        <v>20</v>
      </c>
      <c r="E93" s="18">
        <v>1</v>
      </c>
      <c r="F93" s="18">
        <v>0</v>
      </c>
      <c r="G93" s="18">
        <v>19</v>
      </c>
      <c r="H93" s="18">
        <v>1</v>
      </c>
      <c r="I93" s="18">
        <v>5</v>
      </c>
      <c r="J93" s="18">
        <v>2</v>
      </c>
      <c r="K93" s="18">
        <v>1</v>
      </c>
      <c r="L93" s="18">
        <v>1</v>
      </c>
      <c r="M93" s="18">
        <v>2</v>
      </c>
      <c r="N93" s="18">
        <v>0</v>
      </c>
      <c r="O93" s="18">
        <v>0</v>
      </c>
      <c r="P93" s="18">
        <v>0</v>
      </c>
      <c r="Q93" s="18">
        <v>0</v>
      </c>
      <c r="R93" s="18">
        <v>7</v>
      </c>
    </row>
    <row r="94" spans="1:18" s="17" customFormat="1" ht="12" customHeight="1" x14ac:dyDescent="0.2">
      <c r="A94" s="286" t="s">
        <v>119</v>
      </c>
      <c r="B94" s="286"/>
      <c r="C94" s="18">
        <v>140</v>
      </c>
      <c r="D94" s="18">
        <v>85</v>
      </c>
      <c r="E94" s="18">
        <v>3</v>
      </c>
      <c r="F94" s="18">
        <v>0</v>
      </c>
      <c r="G94" s="18">
        <v>82</v>
      </c>
      <c r="H94" s="18">
        <v>3</v>
      </c>
      <c r="I94" s="18">
        <v>17</v>
      </c>
      <c r="J94" s="18">
        <v>6</v>
      </c>
      <c r="K94" s="18">
        <v>7</v>
      </c>
      <c r="L94" s="18">
        <v>1</v>
      </c>
      <c r="M94" s="18">
        <v>29</v>
      </c>
      <c r="N94" s="18">
        <v>0</v>
      </c>
      <c r="O94" s="18">
        <v>1</v>
      </c>
      <c r="P94" s="18">
        <v>0</v>
      </c>
      <c r="Q94" s="18">
        <v>1</v>
      </c>
      <c r="R94" s="18">
        <v>17</v>
      </c>
    </row>
    <row r="95" spans="1:18" s="17" customFormat="1" ht="12" customHeight="1" x14ac:dyDescent="0.2">
      <c r="A95" s="286" t="s">
        <v>120</v>
      </c>
      <c r="B95" s="286"/>
      <c r="C95" s="18">
        <v>2669</v>
      </c>
      <c r="D95" s="18">
        <v>1608</v>
      </c>
      <c r="E95" s="18">
        <v>17</v>
      </c>
      <c r="F95" s="18">
        <v>1</v>
      </c>
      <c r="G95" s="18">
        <v>1590</v>
      </c>
      <c r="H95" s="18">
        <v>465</v>
      </c>
      <c r="I95" s="18">
        <v>332</v>
      </c>
      <c r="J95" s="18">
        <v>187</v>
      </c>
      <c r="K95" s="18">
        <v>148</v>
      </c>
      <c r="L95" s="18">
        <v>114</v>
      </c>
      <c r="M95" s="18">
        <v>83</v>
      </c>
      <c r="N95" s="18">
        <v>11</v>
      </c>
      <c r="O95" s="18">
        <v>3</v>
      </c>
      <c r="P95" s="18">
        <v>12</v>
      </c>
      <c r="Q95" s="18">
        <v>3</v>
      </c>
      <c r="R95" s="18">
        <v>232</v>
      </c>
    </row>
    <row r="96" spans="1:18" s="17" customFormat="1" ht="12" customHeight="1" x14ac:dyDescent="0.2">
      <c r="A96" s="286" t="s">
        <v>121</v>
      </c>
      <c r="B96" s="286"/>
      <c r="C96" s="18">
        <v>1465</v>
      </c>
      <c r="D96" s="18">
        <v>1033</v>
      </c>
      <c r="E96" s="18">
        <v>9</v>
      </c>
      <c r="F96" s="18">
        <v>2</v>
      </c>
      <c r="G96" s="18">
        <v>1022</v>
      </c>
      <c r="H96" s="18">
        <v>245</v>
      </c>
      <c r="I96" s="18">
        <v>173</v>
      </c>
      <c r="J96" s="18">
        <v>112</v>
      </c>
      <c r="K96" s="18">
        <v>172</v>
      </c>
      <c r="L96" s="18">
        <v>75</v>
      </c>
      <c r="M96" s="18">
        <v>46</v>
      </c>
      <c r="N96" s="18">
        <v>11</v>
      </c>
      <c r="O96" s="18">
        <v>5</v>
      </c>
      <c r="P96" s="18">
        <v>4</v>
      </c>
      <c r="Q96" s="18">
        <v>3</v>
      </c>
      <c r="R96" s="18">
        <v>176</v>
      </c>
    </row>
    <row r="97" spans="1:18" s="17" customFormat="1" ht="12" customHeight="1" x14ac:dyDescent="0.2">
      <c r="A97" s="286" t="s">
        <v>123</v>
      </c>
      <c r="B97" s="286"/>
      <c r="C97" s="18">
        <v>648</v>
      </c>
      <c r="D97" s="18">
        <v>318</v>
      </c>
      <c r="E97" s="18">
        <v>3</v>
      </c>
      <c r="F97" s="18">
        <v>2</v>
      </c>
      <c r="G97" s="18">
        <v>313</v>
      </c>
      <c r="H97" s="18">
        <v>61</v>
      </c>
      <c r="I97" s="18">
        <v>66</v>
      </c>
      <c r="J97" s="18">
        <v>54</v>
      </c>
      <c r="K97" s="18">
        <v>39</v>
      </c>
      <c r="L97" s="18">
        <v>23</v>
      </c>
      <c r="M97" s="18">
        <v>13</v>
      </c>
      <c r="N97" s="18">
        <v>5</v>
      </c>
      <c r="O97" s="18">
        <v>2</v>
      </c>
      <c r="P97" s="18">
        <v>1</v>
      </c>
      <c r="Q97" s="18">
        <v>1</v>
      </c>
      <c r="R97" s="18">
        <v>48</v>
      </c>
    </row>
    <row r="98" spans="1:18" s="17" customFormat="1" ht="12" customHeight="1" x14ac:dyDescent="0.2">
      <c r="A98" s="286" t="s">
        <v>124</v>
      </c>
      <c r="B98" s="286"/>
      <c r="C98" s="18">
        <v>930</v>
      </c>
      <c r="D98" s="18">
        <v>638</v>
      </c>
      <c r="E98" s="18">
        <v>6</v>
      </c>
      <c r="F98" s="18">
        <v>2</v>
      </c>
      <c r="G98" s="18">
        <v>630</v>
      </c>
      <c r="H98" s="18">
        <v>178</v>
      </c>
      <c r="I98" s="18">
        <v>107</v>
      </c>
      <c r="J98" s="18">
        <v>93</v>
      </c>
      <c r="K98" s="18">
        <v>64</v>
      </c>
      <c r="L98" s="18">
        <v>44</v>
      </c>
      <c r="M98" s="18">
        <v>23</v>
      </c>
      <c r="N98" s="18">
        <v>2</v>
      </c>
      <c r="O98" s="18">
        <v>4</v>
      </c>
      <c r="P98" s="18">
        <v>0</v>
      </c>
      <c r="Q98" s="18">
        <v>0</v>
      </c>
      <c r="R98" s="18">
        <v>115</v>
      </c>
    </row>
    <row r="99" spans="1:18" s="17" customFormat="1" ht="12" customHeight="1" x14ac:dyDescent="0.2">
      <c r="A99" s="286" t="s">
        <v>125</v>
      </c>
      <c r="B99" s="286"/>
      <c r="C99" s="18">
        <v>410</v>
      </c>
      <c r="D99" s="18">
        <v>241</v>
      </c>
      <c r="E99" s="18">
        <v>1</v>
      </c>
      <c r="F99" s="18">
        <v>0</v>
      </c>
      <c r="G99" s="18">
        <v>240</v>
      </c>
      <c r="H99" s="18">
        <v>27</v>
      </c>
      <c r="I99" s="18">
        <v>62</v>
      </c>
      <c r="J99" s="18">
        <v>47</v>
      </c>
      <c r="K99" s="18">
        <v>27</v>
      </c>
      <c r="L99" s="18">
        <v>24</v>
      </c>
      <c r="M99" s="18">
        <v>7</v>
      </c>
      <c r="N99" s="18">
        <v>4</v>
      </c>
      <c r="O99" s="18">
        <v>1</v>
      </c>
      <c r="P99" s="18">
        <v>2</v>
      </c>
      <c r="Q99" s="18">
        <v>0</v>
      </c>
      <c r="R99" s="18">
        <v>39</v>
      </c>
    </row>
    <row r="100" spans="1:18" s="17" customFormat="1" ht="12" customHeight="1" x14ac:dyDescent="0.2">
      <c r="A100" s="286" t="s">
        <v>126</v>
      </c>
      <c r="B100" s="286"/>
      <c r="C100" s="18">
        <v>267</v>
      </c>
      <c r="D100" s="18">
        <v>171</v>
      </c>
      <c r="E100" s="18">
        <v>1</v>
      </c>
      <c r="F100" s="18">
        <v>0</v>
      </c>
      <c r="G100" s="18">
        <v>170</v>
      </c>
      <c r="H100" s="18">
        <v>22</v>
      </c>
      <c r="I100" s="18">
        <v>22</v>
      </c>
      <c r="J100" s="18">
        <v>84</v>
      </c>
      <c r="K100" s="18">
        <v>7</v>
      </c>
      <c r="L100" s="18">
        <v>8</v>
      </c>
      <c r="M100" s="18">
        <v>5</v>
      </c>
      <c r="N100" s="18">
        <v>0</v>
      </c>
      <c r="O100" s="18">
        <v>0</v>
      </c>
      <c r="P100" s="18">
        <v>0</v>
      </c>
      <c r="Q100" s="18">
        <v>0</v>
      </c>
      <c r="R100" s="18">
        <v>22</v>
      </c>
    </row>
    <row r="101" spans="1:18" s="17" customFormat="1" ht="12" customHeight="1" x14ac:dyDescent="0.2">
      <c r="A101" s="286" t="s">
        <v>127</v>
      </c>
      <c r="B101" s="286"/>
      <c r="C101" s="18">
        <v>821</v>
      </c>
      <c r="D101" s="18">
        <v>512</v>
      </c>
      <c r="E101" s="18">
        <v>10</v>
      </c>
      <c r="F101" s="18">
        <v>0</v>
      </c>
      <c r="G101" s="18">
        <v>502</v>
      </c>
      <c r="H101" s="18">
        <v>126</v>
      </c>
      <c r="I101" s="18">
        <v>135</v>
      </c>
      <c r="J101" s="18">
        <v>43</v>
      </c>
      <c r="K101" s="18">
        <v>39</v>
      </c>
      <c r="L101" s="18">
        <v>26</v>
      </c>
      <c r="M101" s="18">
        <v>30</v>
      </c>
      <c r="N101" s="18">
        <v>1</v>
      </c>
      <c r="O101" s="18">
        <v>5</v>
      </c>
      <c r="P101" s="18">
        <v>9</v>
      </c>
      <c r="Q101" s="18">
        <v>1</v>
      </c>
      <c r="R101" s="18">
        <v>87</v>
      </c>
    </row>
    <row r="102" spans="1:18" s="17" customFormat="1" ht="12" customHeight="1" x14ac:dyDescent="0.2">
      <c r="A102" s="286" t="s">
        <v>129</v>
      </c>
      <c r="B102" s="286"/>
      <c r="C102" s="18">
        <v>854</v>
      </c>
      <c r="D102" s="18">
        <v>487</v>
      </c>
      <c r="E102" s="18">
        <v>13</v>
      </c>
      <c r="F102" s="18">
        <v>2</v>
      </c>
      <c r="G102" s="18">
        <v>472</v>
      </c>
      <c r="H102" s="18">
        <v>110</v>
      </c>
      <c r="I102" s="18">
        <v>114</v>
      </c>
      <c r="J102" s="18">
        <v>80</v>
      </c>
      <c r="K102" s="18">
        <v>44</v>
      </c>
      <c r="L102" s="18">
        <v>21</v>
      </c>
      <c r="M102" s="18">
        <v>11</v>
      </c>
      <c r="N102" s="18">
        <v>3</v>
      </c>
      <c r="O102" s="18">
        <v>2</v>
      </c>
      <c r="P102" s="18">
        <v>2</v>
      </c>
      <c r="Q102" s="18">
        <v>3</v>
      </c>
      <c r="R102" s="18">
        <v>82</v>
      </c>
    </row>
    <row r="103" spans="1:18" s="17" customFormat="1" ht="12" customHeight="1" x14ac:dyDescent="0.2">
      <c r="A103" s="286" t="s">
        <v>131</v>
      </c>
      <c r="B103" s="286"/>
      <c r="C103" s="18">
        <v>29747</v>
      </c>
      <c r="D103" s="18">
        <v>15851</v>
      </c>
      <c r="E103" s="18">
        <v>160</v>
      </c>
      <c r="F103" s="18">
        <v>49</v>
      </c>
      <c r="G103" s="18">
        <v>15642</v>
      </c>
      <c r="H103" s="18">
        <v>3177</v>
      </c>
      <c r="I103" s="18">
        <v>3986</v>
      </c>
      <c r="J103" s="18">
        <v>1986</v>
      </c>
      <c r="K103" s="18">
        <v>1854</v>
      </c>
      <c r="L103" s="18">
        <v>1096</v>
      </c>
      <c r="M103" s="18">
        <v>784</v>
      </c>
      <c r="N103" s="18">
        <v>107</v>
      </c>
      <c r="O103" s="18">
        <v>81</v>
      </c>
      <c r="P103" s="18">
        <v>86</v>
      </c>
      <c r="Q103" s="18">
        <v>36</v>
      </c>
      <c r="R103" s="18">
        <v>2449</v>
      </c>
    </row>
    <row r="104" spans="1:18" s="17" customFormat="1" ht="12" customHeight="1" x14ac:dyDescent="0.2">
      <c r="A104" s="286" t="s">
        <v>132</v>
      </c>
      <c r="B104" s="286"/>
      <c r="C104" s="18">
        <v>1002</v>
      </c>
      <c r="D104" s="18">
        <v>516</v>
      </c>
      <c r="E104" s="18">
        <v>4</v>
      </c>
      <c r="F104" s="18">
        <v>3</v>
      </c>
      <c r="G104" s="18">
        <v>509</v>
      </c>
      <c r="H104" s="18">
        <v>88</v>
      </c>
      <c r="I104" s="18">
        <v>131</v>
      </c>
      <c r="J104" s="18">
        <v>84</v>
      </c>
      <c r="K104" s="18">
        <v>52</v>
      </c>
      <c r="L104" s="18">
        <v>32</v>
      </c>
      <c r="M104" s="18">
        <v>34</v>
      </c>
      <c r="N104" s="18">
        <v>3</v>
      </c>
      <c r="O104" s="18">
        <v>5</v>
      </c>
      <c r="P104" s="18">
        <v>4</v>
      </c>
      <c r="Q104" s="18">
        <v>3</v>
      </c>
      <c r="R104" s="18">
        <v>73</v>
      </c>
    </row>
    <row r="105" spans="1:18" s="17" customFormat="1" ht="12" customHeight="1" x14ac:dyDescent="0.2">
      <c r="A105" s="286" t="s">
        <v>133</v>
      </c>
      <c r="B105" s="286"/>
      <c r="C105" s="18">
        <v>841</v>
      </c>
      <c r="D105" s="18">
        <v>541</v>
      </c>
      <c r="E105" s="18">
        <v>8</v>
      </c>
      <c r="F105" s="18">
        <v>2</v>
      </c>
      <c r="G105" s="18">
        <v>531</v>
      </c>
      <c r="H105" s="18">
        <v>79</v>
      </c>
      <c r="I105" s="18">
        <v>137</v>
      </c>
      <c r="J105" s="18">
        <v>97</v>
      </c>
      <c r="K105" s="18">
        <v>52</v>
      </c>
      <c r="L105" s="18">
        <v>31</v>
      </c>
      <c r="M105" s="18">
        <v>41</v>
      </c>
      <c r="N105" s="18">
        <v>0</v>
      </c>
      <c r="O105" s="18">
        <v>3</v>
      </c>
      <c r="P105" s="18">
        <v>4</v>
      </c>
      <c r="Q105" s="18">
        <v>6</v>
      </c>
      <c r="R105" s="18">
        <v>81</v>
      </c>
    </row>
    <row r="106" spans="1:18" s="17" customFormat="1" ht="12" customHeight="1" x14ac:dyDescent="0.2">
      <c r="A106" s="286" t="s">
        <v>134</v>
      </c>
      <c r="B106" s="286"/>
      <c r="C106" s="18">
        <v>383</v>
      </c>
      <c r="D106" s="18">
        <v>227</v>
      </c>
      <c r="E106" s="18">
        <v>2</v>
      </c>
      <c r="F106" s="18">
        <v>0</v>
      </c>
      <c r="G106" s="18">
        <v>225</v>
      </c>
      <c r="H106" s="18">
        <v>34</v>
      </c>
      <c r="I106" s="18">
        <v>59</v>
      </c>
      <c r="J106" s="18">
        <v>31</v>
      </c>
      <c r="K106" s="18">
        <v>40</v>
      </c>
      <c r="L106" s="18">
        <v>15</v>
      </c>
      <c r="M106" s="18">
        <v>8</v>
      </c>
      <c r="N106" s="18">
        <v>5</v>
      </c>
      <c r="O106" s="18">
        <v>0</v>
      </c>
      <c r="P106" s="18">
        <v>2</v>
      </c>
      <c r="Q106" s="18">
        <v>1</v>
      </c>
      <c r="R106" s="18">
        <v>30</v>
      </c>
    </row>
    <row r="107" spans="1:18" s="17" customFormat="1" ht="12" customHeight="1" x14ac:dyDescent="0.2">
      <c r="A107" s="286" t="s">
        <v>135</v>
      </c>
      <c r="B107" s="286"/>
      <c r="C107" s="18">
        <v>3141</v>
      </c>
      <c r="D107" s="18">
        <v>1872</v>
      </c>
      <c r="E107" s="18">
        <v>22</v>
      </c>
      <c r="F107" s="18">
        <v>0</v>
      </c>
      <c r="G107" s="18">
        <v>1850</v>
      </c>
      <c r="H107" s="18">
        <v>233</v>
      </c>
      <c r="I107" s="18">
        <v>306</v>
      </c>
      <c r="J107" s="18">
        <v>557</v>
      </c>
      <c r="K107" s="18">
        <v>253</v>
      </c>
      <c r="L107" s="18">
        <v>132</v>
      </c>
      <c r="M107" s="18">
        <v>76</v>
      </c>
      <c r="N107" s="18">
        <v>14</v>
      </c>
      <c r="O107" s="18">
        <v>6</v>
      </c>
      <c r="P107" s="18">
        <v>12</v>
      </c>
      <c r="Q107" s="18">
        <v>3</v>
      </c>
      <c r="R107" s="18">
        <v>258</v>
      </c>
    </row>
    <row r="108" spans="1:18" s="17" customFormat="1" ht="12" customHeight="1" x14ac:dyDescent="0.2">
      <c r="A108" s="286" t="s">
        <v>136</v>
      </c>
      <c r="B108" s="286"/>
      <c r="C108" s="18">
        <v>798</v>
      </c>
      <c r="D108" s="18">
        <v>474</v>
      </c>
      <c r="E108" s="18">
        <v>6</v>
      </c>
      <c r="F108" s="18">
        <v>0</v>
      </c>
      <c r="G108" s="18">
        <v>468</v>
      </c>
      <c r="H108" s="18">
        <v>104</v>
      </c>
      <c r="I108" s="18">
        <v>92</v>
      </c>
      <c r="J108" s="18">
        <v>72</v>
      </c>
      <c r="K108" s="18">
        <v>56</v>
      </c>
      <c r="L108" s="18">
        <v>32</v>
      </c>
      <c r="M108" s="18">
        <v>19</v>
      </c>
      <c r="N108" s="18">
        <v>2</v>
      </c>
      <c r="O108" s="18">
        <v>1</v>
      </c>
      <c r="P108" s="18">
        <v>5</v>
      </c>
      <c r="Q108" s="18">
        <v>0</v>
      </c>
      <c r="R108" s="18">
        <v>85</v>
      </c>
    </row>
    <row r="109" spans="1:18" s="17" customFormat="1" ht="12" customHeight="1" x14ac:dyDescent="0.2">
      <c r="A109" s="286" t="s">
        <v>137</v>
      </c>
      <c r="B109" s="286"/>
      <c r="C109" s="18">
        <v>907</v>
      </c>
      <c r="D109" s="18">
        <v>551</v>
      </c>
      <c r="E109" s="18">
        <v>13</v>
      </c>
      <c r="F109" s="18">
        <v>0</v>
      </c>
      <c r="G109" s="18">
        <v>538</v>
      </c>
      <c r="H109" s="18">
        <v>160</v>
      </c>
      <c r="I109" s="18">
        <v>97</v>
      </c>
      <c r="J109" s="18">
        <v>65</v>
      </c>
      <c r="K109" s="18">
        <v>64</v>
      </c>
      <c r="L109" s="18">
        <v>44</v>
      </c>
      <c r="M109" s="18">
        <v>26</v>
      </c>
      <c r="N109" s="18">
        <v>3</v>
      </c>
      <c r="O109" s="18">
        <v>4</v>
      </c>
      <c r="P109" s="18">
        <v>9</v>
      </c>
      <c r="Q109" s="18">
        <v>0</v>
      </c>
      <c r="R109" s="18">
        <v>66</v>
      </c>
    </row>
    <row r="110" spans="1:18" s="17" customFormat="1" ht="12" customHeight="1" x14ac:dyDescent="0.2">
      <c r="A110" s="286" t="s">
        <v>138</v>
      </c>
      <c r="B110" s="286"/>
      <c r="C110" s="18">
        <v>825</v>
      </c>
      <c r="D110" s="18">
        <v>582</v>
      </c>
      <c r="E110" s="18">
        <v>11</v>
      </c>
      <c r="F110" s="18">
        <v>1</v>
      </c>
      <c r="G110" s="18">
        <v>570</v>
      </c>
      <c r="H110" s="18">
        <v>93</v>
      </c>
      <c r="I110" s="18">
        <v>160</v>
      </c>
      <c r="J110" s="18">
        <v>132</v>
      </c>
      <c r="K110" s="18">
        <v>41</v>
      </c>
      <c r="L110" s="18">
        <v>17</v>
      </c>
      <c r="M110" s="18">
        <v>19</v>
      </c>
      <c r="N110" s="18">
        <v>2</v>
      </c>
      <c r="O110" s="18">
        <v>1</v>
      </c>
      <c r="P110" s="18">
        <v>4</v>
      </c>
      <c r="Q110" s="18">
        <v>6</v>
      </c>
      <c r="R110" s="18">
        <v>95</v>
      </c>
    </row>
    <row r="111" spans="1:18" s="17" customFormat="1" ht="12" customHeight="1" x14ac:dyDescent="0.2">
      <c r="A111" s="286" t="s">
        <v>139</v>
      </c>
      <c r="B111" s="286"/>
      <c r="C111" s="18">
        <v>207</v>
      </c>
      <c r="D111" s="18">
        <v>128</v>
      </c>
      <c r="E111" s="18">
        <v>1</v>
      </c>
      <c r="F111" s="18">
        <v>0</v>
      </c>
      <c r="G111" s="18">
        <v>127</v>
      </c>
      <c r="H111" s="18">
        <v>14</v>
      </c>
      <c r="I111" s="18">
        <v>41</v>
      </c>
      <c r="J111" s="18">
        <v>4</v>
      </c>
      <c r="K111" s="18">
        <v>31</v>
      </c>
      <c r="L111" s="18">
        <v>14</v>
      </c>
      <c r="M111" s="18">
        <v>4</v>
      </c>
      <c r="N111" s="18">
        <v>0</v>
      </c>
      <c r="O111" s="18">
        <v>0</v>
      </c>
      <c r="P111" s="18">
        <v>0</v>
      </c>
      <c r="Q111" s="18">
        <v>0</v>
      </c>
      <c r="R111" s="18">
        <v>19</v>
      </c>
    </row>
    <row r="112" spans="1:18" s="17" customFormat="1" ht="12" customHeight="1" x14ac:dyDescent="0.2">
      <c r="A112" s="286" t="s">
        <v>355</v>
      </c>
      <c r="B112" s="286"/>
      <c r="C112" s="18">
        <v>2659</v>
      </c>
      <c r="D112" s="18">
        <v>1737</v>
      </c>
      <c r="E112" s="18">
        <v>21</v>
      </c>
      <c r="F112" s="18">
        <v>5</v>
      </c>
      <c r="G112" s="18">
        <v>1711</v>
      </c>
      <c r="H112" s="18">
        <v>445</v>
      </c>
      <c r="I112" s="18">
        <v>350</v>
      </c>
      <c r="J112" s="18">
        <v>346</v>
      </c>
      <c r="K112" s="18">
        <v>156</v>
      </c>
      <c r="L112" s="18">
        <v>67</v>
      </c>
      <c r="M112" s="18">
        <v>71</v>
      </c>
      <c r="N112" s="18">
        <v>11</v>
      </c>
      <c r="O112" s="18">
        <v>9</v>
      </c>
      <c r="P112" s="18">
        <v>12</v>
      </c>
      <c r="Q112" s="18">
        <v>8</v>
      </c>
      <c r="R112" s="18">
        <v>236</v>
      </c>
    </row>
    <row r="113" spans="1:18" s="17" customFormat="1" ht="12" customHeight="1" x14ac:dyDescent="0.2">
      <c r="A113" s="286" t="s">
        <v>140</v>
      </c>
      <c r="B113" s="286"/>
      <c r="C113" s="18">
        <v>666</v>
      </c>
      <c r="D113" s="18">
        <v>313</v>
      </c>
      <c r="E113" s="18">
        <v>5</v>
      </c>
      <c r="F113" s="18">
        <v>2</v>
      </c>
      <c r="G113" s="18">
        <v>306</v>
      </c>
      <c r="H113" s="18">
        <v>56</v>
      </c>
      <c r="I113" s="18">
        <v>74</v>
      </c>
      <c r="J113" s="18">
        <v>47</v>
      </c>
      <c r="K113" s="18">
        <v>26</v>
      </c>
      <c r="L113" s="18">
        <v>27</v>
      </c>
      <c r="M113" s="18">
        <v>21</v>
      </c>
      <c r="N113" s="18">
        <v>1</v>
      </c>
      <c r="O113" s="18">
        <v>2</v>
      </c>
      <c r="P113" s="18">
        <v>6</v>
      </c>
      <c r="Q113" s="18">
        <v>0</v>
      </c>
      <c r="R113" s="18">
        <v>46</v>
      </c>
    </row>
    <row r="114" spans="1:18" s="17" customFormat="1" ht="12" customHeight="1" x14ac:dyDescent="0.2">
      <c r="A114" s="286" t="s">
        <v>141</v>
      </c>
      <c r="B114" s="286"/>
      <c r="C114" s="18">
        <v>425</v>
      </c>
      <c r="D114" s="18">
        <v>290</v>
      </c>
      <c r="E114" s="18">
        <v>3</v>
      </c>
      <c r="F114" s="18">
        <v>0</v>
      </c>
      <c r="G114" s="18">
        <v>287</v>
      </c>
      <c r="H114" s="18">
        <v>120</v>
      </c>
      <c r="I114" s="18">
        <v>36</v>
      </c>
      <c r="J114" s="18">
        <v>8</v>
      </c>
      <c r="K114" s="18">
        <v>35</v>
      </c>
      <c r="L114" s="18">
        <v>12</v>
      </c>
      <c r="M114" s="18">
        <v>21</v>
      </c>
      <c r="N114" s="18">
        <v>5</v>
      </c>
      <c r="O114" s="18">
        <v>1</v>
      </c>
      <c r="P114" s="18">
        <v>3</v>
      </c>
      <c r="Q114" s="18">
        <v>1</v>
      </c>
      <c r="R114" s="18">
        <v>45</v>
      </c>
    </row>
    <row r="115" spans="1:18" s="17" customFormat="1" ht="12" customHeight="1" x14ac:dyDescent="0.2">
      <c r="A115" s="286" t="s">
        <v>142</v>
      </c>
      <c r="B115" s="286"/>
      <c r="C115" s="18">
        <v>567</v>
      </c>
      <c r="D115" s="18">
        <v>360</v>
      </c>
      <c r="E115" s="18">
        <v>1</v>
      </c>
      <c r="F115" s="18">
        <v>0</v>
      </c>
      <c r="G115" s="18">
        <v>359</v>
      </c>
      <c r="H115" s="18">
        <v>66</v>
      </c>
      <c r="I115" s="18">
        <v>75</v>
      </c>
      <c r="J115" s="18">
        <v>44</v>
      </c>
      <c r="K115" s="18">
        <v>50</v>
      </c>
      <c r="L115" s="18">
        <v>37</v>
      </c>
      <c r="M115" s="18">
        <v>30</v>
      </c>
      <c r="N115" s="18">
        <v>4</v>
      </c>
      <c r="O115" s="18">
        <v>1</v>
      </c>
      <c r="P115" s="18">
        <v>0</v>
      </c>
      <c r="Q115" s="18">
        <v>2</v>
      </c>
      <c r="R115" s="18">
        <v>50</v>
      </c>
    </row>
    <row r="116" spans="1:18" s="17" customFormat="1" ht="12" customHeight="1" x14ac:dyDescent="0.2">
      <c r="A116" s="286" t="s">
        <v>143</v>
      </c>
      <c r="B116" s="286"/>
      <c r="C116" s="18">
        <v>249</v>
      </c>
      <c r="D116" s="18">
        <v>169</v>
      </c>
      <c r="E116" s="18">
        <v>0</v>
      </c>
      <c r="F116" s="18">
        <v>0</v>
      </c>
      <c r="G116" s="18">
        <v>169</v>
      </c>
      <c r="H116" s="18">
        <v>13</v>
      </c>
      <c r="I116" s="18">
        <v>26</v>
      </c>
      <c r="J116" s="18">
        <v>63</v>
      </c>
      <c r="K116" s="18">
        <v>23</v>
      </c>
      <c r="L116" s="18">
        <v>9</v>
      </c>
      <c r="M116" s="18">
        <v>4</v>
      </c>
      <c r="N116" s="18">
        <v>1</v>
      </c>
      <c r="O116" s="18">
        <v>2</v>
      </c>
      <c r="P116" s="18">
        <v>2</v>
      </c>
      <c r="Q116" s="18">
        <v>0</v>
      </c>
      <c r="R116" s="18">
        <v>26</v>
      </c>
    </row>
    <row r="117" spans="1:18" s="17" customFormat="1" ht="12" customHeight="1" x14ac:dyDescent="0.2">
      <c r="A117" s="286" t="s">
        <v>144</v>
      </c>
      <c r="B117" s="286"/>
      <c r="C117" s="18">
        <v>633</v>
      </c>
      <c r="D117" s="18">
        <v>389</v>
      </c>
      <c r="E117" s="18">
        <v>3</v>
      </c>
      <c r="F117" s="18">
        <v>1</v>
      </c>
      <c r="G117" s="18">
        <v>385</v>
      </c>
      <c r="H117" s="18">
        <v>81</v>
      </c>
      <c r="I117" s="18">
        <v>107</v>
      </c>
      <c r="J117" s="18">
        <v>44</v>
      </c>
      <c r="K117" s="18">
        <v>33</v>
      </c>
      <c r="L117" s="18">
        <v>35</v>
      </c>
      <c r="M117" s="18">
        <v>13</v>
      </c>
      <c r="N117" s="18">
        <v>2</v>
      </c>
      <c r="O117" s="18">
        <v>2</v>
      </c>
      <c r="P117" s="18">
        <v>1</v>
      </c>
      <c r="Q117" s="18">
        <v>0</v>
      </c>
      <c r="R117" s="18">
        <v>67</v>
      </c>
    </row>
    <row r="118" spans="1:18" s="17" customFormat="1" ht="12" customHeight="1" x14ac:dyDescent="0.2">
      <c r="A118" s="286" t="s">
        <v>145</v>
      </c>
      <c r="B118" s="286"/>
      <c r="C118" s="18">
        <v>899</v>
      </c>
      <c r="D118" s="18">
        <v>559</v>
      </c>
      <c r="E118" s="18">
        <v>8</v>
      </c>
      <c r="F118" s="18">
        <v>1</v>
      </c>
      <c r="G118" s="18">
        <v>550</v>
      </c>
      <c r="H118" s="18">
        <v>114</v>
      </c>
      <c r="I118" s="18">
        <v>142</v>
      </c>
      <c r="J118" s="18">
        <v>34</v>
      </c>
      <c r="K118" s="18">
        <v>76</v>
      </c>
      <c r="L118" s="18">
        <v>60</v>
      </c>
      <c r="M118" s="18">
        <v>30</v>
      </c>
      <c r="N118" s="18">
        <v>6</v>
      </c>
      <c r="O118" s="18">
        <v>0</v>
      </c>
      <c r="P118" s="18">
        <v>2</v>
      </c>
      <c r="Q118" s="18">
        <v>1</v>
      </c>
      <c r="R118" s="18">
        <v>85</v>
      </c>
    </row>
    <row r="119" spans="1:18" s="17" customFormat="1" ht="12" customHeight="1" x14ac:dyDescent="0.2">
      <c r="A119" s="286" t="s">
        <v>146</v>
      </c>
      <c r="B119" s="286"/>
      <c r="C119" s="18">
        <v>1576</v>
      </c>
      <c r="D119" s="18">
        <v>750</v>
      </c>
      <c r="E119" s="18">
        <v>8</v>
      </c>
      <c r="F119" s="18">
        <v>6</v>
      </c>
      <c r="G119" s="18">
        <v>736</v>
      </c>
      <c r="H119" s="18">
        <v>145</v>
      </c>
      <c r="I119" s="18">
        <v>202</v>
      </c>
      <c r="J119" s="18">
        <v>98</v>
      </c>
      <c r="K119" s="18">
        <v>74</v>
      </c>
      <c r="L119" s="18">
        <v>44</v>
      </c>
      <c r="M119" s="18">
        <v>45</v>
      </c>
      <c r="N119" s="18">
        <v>5</v>
      </c>
      <c r="O119" s="18">
        <v>4</v>
      </c>
      <c r="P119" s="18">
        <v>12</v>
      </c>
      <c r="Q119" s="18">
        <v>1</v>
      </c>
      <c r="R119" s="18">
        <v>106</v>
      </c>
    </row>
    <row r="120" spans="1:18" s="17" customFormat="1" ht="12" customHeight="1" x14ac:dyDescent="0.2">
      <c r="A120" s="286" t="s">
        <v>147</v>
      </c>
      <c r="B120" s="286"/>
      <c r="C120" s="18">
        <v>1150</v>
      </c>
      <c r="D120" s="18">
        <v>675</v>
      </c>
      <c r="E120" s="18">
        <v>7</v>
      </c>
      <c r="F120" s="18">
        <v>3</v>
      </c>
      <c r="G120" s="18">
        <v>665</v>
      </c>
      <c r="H120" s="18">
        <v>146</v>
      </c>
      <c r="I120" s="18">
        <v>148</v>
      </c>
      <c r="J120" s="18">
        <v>31</v>
      </c>
      <c r="K120" s="18">
        <v>80</v>
      </c>
      <c r="L120" s="18">
        <v>82</v>
      </c>
      <c r="M120" s="18">
        <v>42</v>
      </c>
      <c r="N120" s="18">
        <v>10</v>
      </c>
      <c r="O120" s="18">
        <v>3</v>
      </c>
      <c r="P120" s="18">
        <v>2</v>
      </c>
      <c r="Q120" s="18">
        <v>4</v>
      </c>
      <c r="R120" s="18">
        <v>117</v>
      </c>
    </row>
    <row r="121" spans="1:18" s="17" customFormat="1" ht="12" customHeight="1" x14ac:dyDescent="0.2">
      <c r="A121" s="286" t="s">
        <v>148</v>
      </c>
      <c r="B121" s="286"/>
      <c r="C121" s="18">
        <v>528</v>
      </c>
      <c r="D121" s="18">
        <v>280</v>
      </c>
      <c r="E121" s="18">
        <v>5</v>
      </c>
      <c r="F121" s="18">
        <v>2</v>
      </c>
      <c r="G121" s="18">
        <v>273</v>
      </c>
      <c r="H121" s="18">
        <v>95</v>
      </c>
      <c r="I121" s="18">
        <v>65</v>
      </c>
      <c r="J121" s="18">
        <v>20</v>
      </c>
      <c r="K121" s="18">
        <v>17</v>
      </c>
      <c r="L121" s="18">
        <v>13</v>
      </c>
      <c r="M121" s="18">
        <v>13</v>
      </c>
      <c r="N121" s="18">
        <v>3</v>
      </c>
      <c r="O121" s="18">
        <v>1</v>
      </c>
      <c r="P121" s="18">
        <v>2</v>
      </c>
      <c r="Q121" s="18">
        <v>0</v>
      </c>
      <c r="R121" s="18">
        <v>44</v>
      </c>
    </row>
    <row r="122" spans="1:18" s="17" customFormat="1" ht="12" customHeight="1" x14ac:dyDescent="0.2">
      <c r="A122" s="286" t="s">
        <v>149</v>
      </c>
      <c r="B122" s="286"/>
      <c r="C122" s="18">
        <v>964</v>
      </c>
      <c r="D122" s="18">
        <v>642</v>
      </c>
      <c r="E122" s="18">
        <v>9</v>
      </c>
      <c r="F122" s="18">
        <v>0</v>
      </c>
      <c r="G122" s="18">
        <v>633</v>
      </c>
      <c r="H122" s="18">
        <v>154</v>
      </c>
      <c r="I122" s="18">
        <v>114</v>
      </c>
      <c r="J122" s="18">
        <v>105</v>
      </c>
      <c r="K122" s="18">
        <v>62</v>
      </c>
      <c r="L122" s="18">
        <v>37</v>
      </c>
      <c r="M122" s="18">
        <v>43</v>
      </c>
      <c r="N122" s="18">
        <v>5</v>
      </c>
      <c r="O122" s="18">
        <v>0</v>
      </c>
      <c r="P122" s="18">
        <v>5</v>
      </c>
      <c r="Q122" s="18">
        <v>4</v>
      </c>
      <c r="R122" s="18">
        <v>104</v>
      </c>
    </row>
    <row r="123" spans="1:18" s="17" customFormat="1" ht="12" customHeight="1" x14ac:dyDescent="0.2">
      <c r="A123" s="286" t="s">
        <v>150</v>
      </c>
      <c r="B123" s="286"/>
      <c r="C123" s="18">
        <v>978</v>
      </c>
      <c r="D123" s="18">
        <v>523</v>
      </c>
      <c r="E123" s="18">
        <v>6</v>
      </c>
      <c r="F123" s="18">
        <v>4</v>
      </c>
      <c r="G123" s="18">
        <v>513</v>
      </c>
      <c r="H123" s="18">
        <v>75</v>
      </c>
      <c r="I123" s="18">
        <v>105</v>
      </c>
      <c r="J123" s="18">
        <v>92</v>
      </c>
      <c r="K123" s="18">
        <v>95</v>
      </c>
      <c r="L123" s="18">
        <v>33</v>
      </c>
      <c r="M123" s="18">
        <v>29</v>
      </c>
      <c r="N123" s="18">
        <v>2</v>
      </c>
      <c r="O123" s="18">
        <v>1</v>
      </c>
      <c r="P123" s="18">
        <v>3</v>
      </c>
      <c r="Q123" s="18">
        <v>1</v>
      </c>
      <c r="R123" s="18">
        <v>77</v>
      </c>
    </row>
    <row r="124" spans="1:18" s="17" customFormat="1" ht="12" customHeight="1" x14ac:dyDescent="0.2">
      <c r="A124" s="286" t="s">
        <v>152</v>
      </c>
      <c r="B124" s="286"/>
      <c r="C124" s="18">
        <v>540</v>
      </c>
      <c r="D124" s="18">
        <v>342</v>
      </c>
      <c r="E124" s="18">
        <v>3</v>
      </c>
      <c r="F124" s="18">
        <v>0</v>
      </c>
      <c r="G124" s="18">
        <v>339</v>
      </c>
      <c r="H124" s="18">
        <v>45</v>
      </c>
      <c r="I124" s="18">
        <v>87</v>
      </c>
      <c r="J124" s="18">
        <v>15</v>
      </c>
      <c r="K124" s="18">
        <v>84</v>
      </c>
      <c r="L124" s="18">
        <v>41</v>
      </c>
      <c r="M124" s="18">
        <v>13</v>
      </c>
      <c r="N124" s="18">
        <v>8</v>
      </c>
      <c r="O124" s="18">
        <v>3</v>
      </c>
      <c r="P124" s="18">
        <v>0</v>
      </c>
      <c r="Q124" s="18">
        <v>3</v>
      </c>
      <c r="R124" s="18">
        <v>40</v>
      </c>
    </row>
    <row r="125" spans="1:18" s="17" customFormat="1" ht="12" customHeight="1" x14ac:dyDescent="0.2">
      <c r="A125" s="286" t="s">
        <v>153</v>
      </c>
      <c r="B125" s="286"/>
      <c r="C125" s="18">
        <v>1202</v>
      </c>
      <c r="D125" s="18">
        <v>740</v>
      </c>
      <c r="E125" s="18">
        <v>15</v>
      </c>
      <c r="F125" s="18">
        <v>3</v>
      </c>
      <c r="G125" s="18">
        <v>722</v>
      </c>
      <c r="H125" s="18">
        <v>109</v>
      </c>
      <c r="I125" s="18">
        <v>151</v>
      </c>
      <c r="J125" s="18">
        <v>179</v>
      </c>
      <c r="K125" s="18">
        <v>57</v>
      </c>
      <c r="L125" s="18">
        <v>49</v>
      </c>
      <c r="M125" s="18">
        <v>40</v>
      </c>
      <c r="N125" s="18">
        <v>2</v>
      </c>
      <c r="O125" s="18">
        <v>3</v>
      </c>
      <c r="P125" s="18">
        <v>3</v>
      </c>
      <c r="Q125" s="18">
        <v>1</v>
      </c>
      <c r="R125" s="18">
        <v>128</v>
      </c>
    </row>
    <row r="126" spans="1:18" s="17" customFormat="1" ht="12" customHeight="1" x14ac:dyDescent="0.2">
      <c r="A126" s="286" t="s">
        <v>154</v>
      </c>
      <c r="B126" s="286"/>
      <c r="C126" s="18">
        <v>485</v>
      </c>
      <c r="D126" s="18">
        <v>284</v>
      </c>
      <c r="E126" s="18">
        <v>4</v>
      </c>
      <c r="F126" s="18">
        <v>1</v>
      </c>
      <c r="G126" s="18">
        <v>279</v>
      </c>
      <c r="H126" s="18">
        <v>50</v>
      </c>
      <c r="I126" s="18">
        <v>59</v>
      </c>
      <c r="J126" s="18">
        <v>60</v>
      </c>
      <c r="K126" s="18">
        <v>26</v>
      </c>
      <c r="L126" s="18">
        <v>40</v>
      </c>
      <c r="M126" s="18">
        <v>14</v>
      </c>
      <c r="N126" s="18">
        <v>4</v>
      </c>
      <c r="O126" s="18">
        <v>1</v>
      </c>
      <c r="P126" s="18">
        <v>2</v>
      </c>
      <c r="Q126" s="18">
        <v>0</v>
      </c>
      <c r="R126" s="18">
        <v>23</v>
      </c>
    </row>
    <row r="127" spans="1:18" s="17" customFormat="1" ht="12" customHeight="1" x14ac:dyDescent="0.2">
      <c r="A127" s="286" t="s">
        <v>156</v>
      </c>
      <c r="B127" s="286"/>
      <c r="C127" s="18">
        <v>1378</v>
      </c>
      <c r="D127" s="18">
        <v>830</v>
      </c>
      <c r="E127" s="18">
        <v>7</v>
      </c>
      <c r="F127" s="18">
        <v>1</v>
      </c>
      <c r="G127" s="18">
        <v>822</v>
      </c>
      <c r="H127" s="18">
        <v>130</v>
      </c>
      <c r="I127" s="18">
        <v>215</v>
      </c>
      <c r="J127" s="18">
        <v>117</v>
      </c>
      <c r="K127" s="18">
        <v>111</v>
      </c>
      <c r="L127" s="18">
        <v>45</v>
      </c>
      <c r="M127" s="18">
        <v>48</v>
      </c>
      <c r="N127" s="18">
        <v>3</v>
      </c>
      <c r="O127" s="18">
        <v>7</v>
      </c>
      <c r="P127" s="18">
        <v>2</v>
      </c>
      <c r="Q127" s="18">
        <v>1</v>
      </c>
      <c r="R127" s="18">
        <v>143</v>
      </c>
    </row>
    <row r="128" spans="1:18" s="17" customFormat="1" ht="12" customHeight="1" x14ac:dyDescent="0.2">
      <c r="A128" s="286" t="s">
        <v>157</v>
      </c>
      <c r="B128" s="286"/>
      <c r="C128" s="18">
        <v>975</v>
      </c>
      <c r="D128" s="18">
        <v>622</v>
      </c>
      <c r="E128" s="18">
        <v>0</v>
      </c>
      <c r="F128" s="18">
        <v>4</v>
      </c>
      <c r="G128" s="18">
        <v>618</v>
      </c>
      <c r="H128" s="18">
        <v>139</v>
      </c>
      <c r="I128" s="18">
        <v>98</v>
      </c>
      <c r="J128" s="18">
        <v>139</v>
      </c>
      <c r="K128" s="18">
        <v>73</v>
      </c>
      <c r="L128" s="18">
        <v>35</v>
      </c>
      <c r="M128" s="18">
        <v>43</v>
      </c>
      <c r="N128" s="18">
        <v>13</v>
      </c>
      <c r="O128" s="18">
        <v>5</v>
      </c>
      <c r="P128" s="18">
        <v>2</v>
      </c>
      <c r="Q128" s="18">
        <v>2</v>
      </c>
      <c r="R128" s="18">
        <v>69</v>
      </c>
    </row>
    <row r="129" spans="1:18" s="17" customFormat="1" ht="12" customHeight="1" x14ac:dyDescent="0.2">
      <c r="A129" s="286" t="s">
        <v>158</v>
      </c>
      <c r="B129" s="286"/>
      <c r="C129" s="18">
        <v>1690</v>
      </c>
      <c r="D129" s="18">
        <v>989</v>
      </c>
      <c r="E129" s="18">
        <v>11</v>
      </c>
      <c r="F129" s="18">
        <v>5</v>
      </c>
      <c r="G129" s="18">
        <v>973</v>
      </c>
      <c r="H129" s="18">
        <v>207</v>
      </c>
      <c r="I129" s="18">
        <v>239</v>
      </c>
      <c r="J129" s="18">
        <v>135</v>
      </c>
      <c r="K129" s="18">
        <v>102</v>
      </c>
      <c r="L129" s="18">
        <v>75</v>
      </c>
      <c r="M129" s="18">
        <v>35</v>
      </c>
      <c r="N129" s="18">
        <v>7</v>
      </c>
      <c r="O129" s="18">
        <v>9</v>
      </c>
      <c r="P129" s="18">
        <v>10</v>
      </c>
      <c r="Q129" s="18">
        <v>1</v>
      </c>
      <c r="R129" s="18">
        <v>153</v>
      </c>
    </row>
    <row r="130" spans="1:18" s="17" customFormat="1" ht="12" customHeight="1" x14ac:dyDescent="0.2">
      <c r="A130" s="286" t="s">
        <v>159</v>
      </c>
      <c r="B130" s="286"/>
      <c r="C130" s="18">
        <v>530</v>
      </c>
      <c r="D130" s="18">
        <v>290</v>
      </c>
      <c r="E130" s="18">
        <v>3</v>
      </c>
      <c r="F130" s="18">
        <v>2</v>
      </c>
      <c r="G130" s="18">
        <v>285</v>
      </c>
      <c r="H130" s="18">
        <v>41</v>
      </c>
      <c r="I130" s="18">
        <v>87</v>
      </c>
      <c r="J130" s="18">
        <v>58</v>
      </c>
      <c r="K130" s="18">
        <v>31</v>
      </c>
      <c r="L130" s="18">
        <v>20</v>
      </c>
      <c r="M130" s="18">
        <v>9</v>
      </c>
      <c r="N130" s="18">
        <v>2</v>
      </c>
      <c r="O130" s="18">
        <v>2</v>
      </c>
      <c r="P130" s="18">
        <v>2</v>
      </c>
      <c r="Q130" s="18">
        <v>0</v>
      </c>
      <c r="R130" s="18">
        <v>33</v>
      </c>
    </row>
    <row r="131" spans="1:18" s="17" customFormat="1" ht="12" customHeight="1" x14ac:dyDescent="0.2">
      <c r="A131" s="286" t="s">
        <v>160</v>
      </c>
      <c r="B131" s="286"/>
      <c r="C131" s="18">
        <v>370</v>
      </c>
      <c r="D131" s="18">
        <v>247</v>
      </c>
      <c r="E131" s="18">
        <v>4</v>
      </c>
      <c r="F131" s="18">
        <v>0</v>
      </c>
      <c r="G131" s="18">
        <v>243</v>
      </c>
      <c r="H131" s="18">
        <v>50</v>
      </c>
      <c r="I131" s="18">
        <v>49</v>
      </c>
      <c r="J131" s="18">
        <v>29</v>
      </c>
      <c r="K131" s="18">
        <v>24</v>
      </c>
      <c r="L131" s="18">
        <v>16</v>
      </c>
      <c r="M131" s="18">
        <v>15</v>
      </c>
      <c r="N131" s="18">
        <v>1</v>
      </c>
      <c r="O131" s="18">
        <v>1</v>
      </c>
      <c r="P131" s="18">
        <v>22</v>
      </c>
      <c r="Q131" s="18">
        <v>0</v>
      </c>
      <c r="R131" s="18">
        <v>36</v>
      </c>
    </row>
    <row r="132" spans="1:18" s="17" customFormat="1" ht="12" customHeight="1" x14ac:dyDescent="0.2">
      <c r="A132" s="286" t="s">
        <v>161</v>
      </c>
      <c r="B132" s="286"/>
      <c r="C132" s="18">
        <v>1180</v>
      </c>
      <c r="D132" s="18">
        <v>717</v>
      </c>
      <c r="E132" s="18">
        <v>4</v>
      </c>
      <c r="F132" s="18">
        <v>2</v>
      </c>
      <c r="G132" s="18">
        <v>711</v>
      </c>
      <c r="H132" s="18">
        <v>159</v>
      </c>
      <c r="I132" s="18">
        <v>168</v>
      </c>
      <c r="J132" s="18">
        <v>77</v>
      </c>
      <c r="K132" s="18">
        <v>81</v>
      </c>
      <c r="L132" s="18">
        <v>48</v>
      </c>
      <c r="M132" s="18">
        <v>46</v>
      </c>
      <c r="N132" s="18">
        <v>6</v>
      </c>
      <c r="O132" s="18">
        <v>7</v>
      </c>
      <c r="P132" s="18">
        <v>8</v>
      </c>
      <c r="Q132" s="18">
        <v>1</v>
      </c>
      <c r="R132" s="18">
        <v>110</v>
      </c>
    </row>
    <row r="133" spans="1:18" s="17" customFormat="1" ht="12" customHeight="1" x14ac:dyDescent="0.2">
      <c r="A133" s="290" t="s">
        <v>162</v>
      </c>
      <c r="B133" s="290"/>
      <c r="C133" s="23">
        <v>187</v>
      </c>
      <c r="D133" s="23">
        <v>96</v>
      </c>
      <c r="E133" s="23">
        <v>2</v>
      </c>
      <c r="F133" s="23">
        <v>0</v>
      </c>
      <c r="G133" s="23">
        <v>94</v>
      </c>
      <c r="H133" s="23">
        <v>28</v>
      </c>
      <c r="I133" s="23">
        <v>21</v>
      </c>
      <c r="J133" s="23">
        <v>6</v>
      </c>
      <c r="K133" s="23">
        <v>9</v>
      </c>
      <c r="L133" s="23">
        <v>8</v>
      </c>
      <c r="M133" s="23">
        <v>7</v>
      </c>
      <c r="N133" s="23">
        <v>0</v>
      </c>
      <c r="O133" s="23">
        <v>1</v>
      </c>
      <c r="P133" s="23">
        <v>1</v>
      </c>
      <c r="Q133" s="23">
        <v>0</v>
      </c>
      <c r="R133" s="23">
        <v>13</v>
      </c>
    </row>
    <row r="134" spans="1:18" s="17" customFormat="1" ht="12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s="17" customFormat="1" ht="12" customHeight="1" x14ac:dyDescent="0.2">
      <c r="A135" s="285" t="s">
        <v>164</v>
      </c>
      <c r="B135" s="285"/>
      <c r="C135" s="16">
        <f t="shared" ref="C135:R135" si="44">SUM(C136:C164)</f>
        <v>40898</v>
      </c>
      <c r="D135" s="16">
        <f t="shared" si="44"/>
        <v>20801</v>
      </c>
      <c r="E135" s="16">
        <f t="shared" si="44"/>
        <v>303</v>
      </c>
      <c r="F135" s="16">
        <f t="shared" si="44"/>
        <v>48</v>
      </c>
      <c r="G135" s="16">
        <f t="shared" si="44"/>
        <v>20450</v>
      </c>
      <c r="H135" s="16">
        <f t="shared" si="44"/>
        <v>4080</v>
      </c>
      <c r="I135" s="16">
        <f t="shared" si="44"/>
        <v>3611</v>
      </c>
      <c r="J135" s="16">
        <f t="shared" si="44"/>
        <v>3361</v>
      </c>
      <c r="K135" s="16">
        <f t="shared" si="44"/>
        <v>2736</v>
      </c>
      <c r="L135" s="16">
        <f t="shared" si="44"/>
        <v>1443</v>
      </c>
      <c r="M135" s="16">
        <f t="shared" si="44"/>
        <v>1219</v>
      </c>
      <c r="N135" s="16">
        <f t="shared" si="44"/>
        <v>231</v>
      </c>
      <c r="O135" s="16">
        <f t="shared" si="44"/>
        <v>231</v>
      </c>
      <c r="P135" s="16">
        <f t="shared" si="44"/>
        <v>108</v>
      </c>
      <c r="Q135" s="16">
        <f t="shared" si="44"/>
        <v>46</v>
      </c>
      <c r="R135" s="16">
        <f t="shared" si="44"/>
        <v>3384</v>
      </c>
    </row>
    <row r="136" spans="1:18" s="17" customFormat="1" ht="12" customHeight="1" x14ac:dyDescent="0.2">
      <c r="A136" s="286" t="s">
        <v>165</v>
      </c>
      <c r="B136" s="286"/>
      <c r="C136" s="18">
        <v>3454</v>
      </c>
      <c r="D136" s="18">
        <v>1681</v>
      </c>
      <c r="E136" s="18">
        <v>42</v>
      </c>
      <c r="F136" s="18">
        <v>7</v>
      </c>
      <c r="G136" s="18">
        <v>1632</v>
      </c>
      <c r="H136" s="18">
        <v>422</v>
      </c>
      <c r="I136" s="18">
        <v>245</v>
      </c>
      <c r="J136" s="18">
        <v>280</v>
      </c>
      <c r="K136" s="18">
        <v>166</v>
      </c>
      <c r="L136" s="18">
        <v>104</v>
      </c>
      <c r="M136" s="18">
        <v>124</v>
      </c>
      <c r="N136" s="18">
        <v>14</v>
      </c>
      <c r="O136" s="18">
        <v>19</v>
      </c>
      <c r="P136" s="18">
        <v>13</v>
      </c>
      <c r="Q136" s="18">
        <v>2</v>
      </c>
      <c r="R136" s="18">
        <v>243</v>
      </c>
    </row>
    <row r="137" spans="1:18" s="17" customFormat="1" ht="12" customHeight="1" x14ac:dyDescent="0.2">
      <c r="A137" s="286" t="s">
        <v>167</v>
      </c>
      <c r="B137" s="286"/>
      <c r="C137" s="18">
        <v>163</v>
      </c>
      <c r="D137" s="18">
        <v>95</v>
      </c>
      <c r="E137" s="18">
        <v>0</v>
      </c>
      <c r="F137" s="18">
        <v>0</v>
      </c>
      <c r="G137" s="18">
        <v>95</v>
      </c>
      <c r="H137" s="18">
        <v>11</v>
      </c>
      <c r="I137" s="18">
        <v>28</v>
      </c>
      <c r="J137" s="18">
        <v>19</v>
      </c>
      <c r="K137" s="18">
        <v>14</v>
      </c>
      <c r="L137" s="18">
        <v>3</v>
      </c>
      <c r="M137" s="18">
        <v>1</v>
      </c>
      <c r="N137" s="18">
        <v>1</v>
      </c>
      <c r="O137" s="18">
        <v>7</v>
      </c>
      <c r="P137" s="18">
        <v>0</v>
      </c>
      <c r="Q137" s="18">
        <v>0</v>
      </c>
      <c r="R137" s="18">
        <v>11</v>
      </c>
    </row>
    <row r="138" spans="1:18" s="17" customFormat="1" ht="12" customHeight="1" x14ac:dyDescent="0.2">
      <c r="A138" s="286" t="s">
        <v>168</v>
      </c>
      <c r="B138" s="286"/>
      <c r="C138" s="18">
        <v>410</v>
      </c>
      <c r="D138" s="18">
        <v>196</v>
      </c>
      <c r="E138" s="18">
        <v>6</v>
      </c>
      <c r="F138" s="18">
        <v>0</v>
      </c>
      <c r="G138" s="18">
        <v>190</v>
      </c>
      <c r="H138" s="18">
        <v>42</v>
      </c>
      <c r="I138" s="18">
        <v>41</v>
      </c>
      <c r="J138" s="18">
        <v>38</v>
      </c>
      <c r="K138" s="18">
        <v>21</v>
      </c>
      <c r="L138" s="18">
        <v>13</v>
      </c>
      <c r="M138" s="18">
        <v>10</v>
      </c>
      <c r="N138" s="18">
        <v>3</v>
      </c>
      <c r="O138" s="18">
        <v>2</v>
      </c>
      <c r="P138" s="18">
        <v>0</v>
      </c>
      <c r="Q138" s="18">
        <v>1</v>
      </c>
      <c r="R138" s="18">
        <v>19</v>
      </c>
    </row>
    <row r="139" spans="1:18" s="17" customFormat="1" ht="12" customHeight="1" x14ac:dyDescent="0.2">
      <c r="A139" s="286" t="s">
        <v>169</v>
      </c>
      <c r="B139" s="286"/>
      <c r="C139" s="18">
        <v>1386</v>
      </c>
      <c r="D139" s="18">
        <v>661</v>
      </c>
      <c r="E139" s="18">
        <v>8</v>
      </c>
      <c r="F139" s="18">
        <v>0</v>
      </c>
      <c r="G139" s="18">
        <v>653</v>
      </c>
      <c r="H139" s="18">
        <v>213</v>
      </c>
      <c r="I139" s="18">
        <v>115</v>
      </c>
      <c r="J139" s="18">
        <v>54</v>
      </c>
      <c r="K139" s="18">
        <v>132</v>
      </c>
      <c r="L139" s="18">
        <v>21</v>
      </c>
      <c r="M139" s="18">
        <v>34</v>
      </c>
      <c r="N139" s="18">
        <v>5</v>
      </c>
      <c r="O139" s="18">
        <v>4</v>
      </c>
      <c r="P139" s="18">
        <v>3</v>
      </c>
      <c r="Q139" s="18">
        <v>4</v>
      </c>
      <c r="R139" s="18">
        <v>68</v>
      </c>
    </row>
    <row r="140" spans="1:18" s="17" customFormat="1" ht="12" customHeight="1" x14ac:dyDescent="0.2">
      <c r="A140" s="286" t="s">
        <v>171</v>
      </c>
      <c r="B140" s="286"/>
      <c r="C140" s="18">
        <v>523</v>
      </c>
      <c r="D140" s="18">
        <v>370</v>
      </c>
      <c r="E140" s="18">
        <v>1</v>
      </c>
      <c r="F140" s="18">
        <v>0</v>
      </c>
      <c r="G140" s="18">
        <v>369</v>
      </c>
      <c r="H140" s="18">
        <v>83</v>
      </c>
      <c r="I140" s="18">
        <v>34</v>
      </c>
      <c r="J140" s="18">
        <v>67</v>
      </c>
      <c r="K140" s="18">
        <v>71</v>
      </c>
      <c r="L140" s="18">
        <v>36</v>
      </c>
      <c r="M140" s="18">
        <v>14</v>
      </c>
      <c r="N140" s="18">
        <v>3</v>
      </c>
      <c r="O140" s="18">
        <v>6</v>
      </c>
      <c r="P140" s="18">
        <v>4</v>
      </c>
      <c r="Q140" s="18">
        <v>1</v>
      </c>
      <c r="R140" s="18">
        <v>50</v>
      </c>
    </row>
    <row r="141" spans="1:18" s="17" customFormat="1" ht="12" customHeight="1" x14ac:dyDescent="0.2">
      <c r="A141" s="286" t="s">
        <v>356</v>
      </c>
      <c r="B141" s="286"/>
      <c r="C141" s="18">
        <v>922</v>
      </c>
      <c r="D141" s="18">
        <v>575</v>
      </c>
      <c r="E141" s="18">
        <v>5</v>
      </c>
      <c r="F141" s="18">
        <v>1</v>
      </c>
      <c r="G141" s="18">
        <v>569</v>
      </c>
      <c r="H141" s="18">
        <v>144</v>
      </c>
      <c r="I141" s="18">
        <v>95</v>
      </c>
      <c r="J141" s="18">
        <v>94</v>
      </c>
      <c r="K141" s="18">
        <v>60</v>
      </c>
      <c r="L141" s="18">
        <v>31</v>
      </c>
      <c r="M141" s="18">
        <v>25</v>
      </c>
      <c r="N141" s="18">
        <v>9</v>
      </c>
      <c r="O141" s="18">
        <v>15</v>
      </c>
      <c r="P141" s="18">
        <v>1</v>
      </c>
      <c r="Q141" s="18">
        <v>1</v>
      </c>
      <c r="R141" s="18">
        <v>94</v>
      </c>
    </row>
    <row r="142" spans="1:18" s="17" customFormat="1" ht="12" customHeight="1" x14ac:dyDescent="0.2">
      <c r="A142" s="286" t="s">
        <v>173</v>
      </c>
      <c r="B142" s="286"/>
      <c r="C142" s="18">
        <v>15</v>
      </c>
      <c r="D142" s="18">
        <v>8</v>
      </c>
      <c r="E142" s="18">
        <v>1</v>
      </c>
      <c r="F142" s="18">
        <v>0</v>
      </c>
      <c r="G142" s="18">
        <v>7</v>
      </c>
      <c r="H142" s="18">
        <v>0</v>
      </c>
      <c r="I142" s="18">
        <v>2</v>
      </c>
      <c r="J142" s="18">
        <v>3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2</v>
      </c>
    </row>
    <row r="143" spans="1:18" s="17" customFormat="1" ht="12" customHeight="1" x14ac:dyDescent="0.2">
      <c r="A143" s="286" t="s">
        <v>357</v>
      </c>
      <c r="B143" s="286"/>
      <c r="C143" s="18">
        <v>1929</v>
      </c>
      <c r="D143" s="18">
        <v>1088</v>
      </c>
      <c r="E143" s="18">
        <v>11</v>
      </c>
      <c r="F143" s="18">
        <v>1</v>
      </c>
      <c r="G143" s="18">
        <v>1076</v>
      </c>
      <c r="H143" s="18">
        <v>175</v>
      </c>
      <c r="I143" s="18">
        <v>194</v>
      </c>
      <c r="J143" s="18">
        <v>224</v>
      </c>
      <c r="K143" s="18">
        <v>114</v>
      </c>
      <c r="L143" s="18">
        <v>85</v>
      </c>
      <c r="M143" s="18">
        <v>59</v>
      </c>
      <c r="N143" s="18">
        <v>11</v>
      </c>
      <c r="O143" s="18">
        <v>9</v>
      </c>
      <c r="P143" s="18">
        <v>3</v>
      </c>
      <c r="Q143" s="18">
        <v>6</v>
      </c>
      <c r="R143" s="18">
        <v>196</v>
      </c>
    </row>
    <row r="144" spans="1:18" s="17" customFormat="1" ht="12" customHeight="1" x14ac:dyDescent="0.2">
      <c r="A144" s="286" t="s">
        <v>175</v>
      </c>
      <c r="B144" s="286"/>
      <c r="C144" s="18">
        <v>96</v>
      </c>
      <c r="D144" s="18">
        <v>61</v>
      </c>
      <c r="E144" s="18">
        <v>0</v>
      </c>
      <c r="F144" s="18">
        <v>0</v>
      </c>
      <c r="G144" s="18">
        <v>61</v>
      </c>
      <c r="H144" s="18">
        <v>4</v>
      </c>
      <c r="I144" s="18">
        <v>30</v>
      </c>
      <c r="J144" s="18">
        <v>5</v>
      </c>
      <c r="K144" s="18">
        <v>1</v>
      </c>
      <c r="L144" s="18">
        <v>3</v>
      </c>
      <c r="M144" s="18">
        <v>1</v>
      </c>
      <c r="N144" s="18">
        <v>0</v>
      </c>
      <c r="O144" s="18">
        <v>0</v>
      </c>
      <c r="P144" s="18">
        <v>0</v>
      </c>
      <c r="Q144" s="18">
        <v>1</v>
      </c>
      <c r="R144" s="18">
        <v>16</v>
      </c>
    </row>
    <row r="145" spans="1:18" s="11" customFormat="1" ht="12" customHeight="1" x14ac:dyDescent="0.2">
      <c r="A145" s="291" t="s">
        <v>358</v>
      </c>
      <c r="B145" s="291"/>
      <c r="C145" s="69">
        <v>3314</v>
      </c>
      <c r="D145" s="69">
        <v>1733</v>
      </c>
      <c r="E145" s="69">
        <v>18</v>
      </c>
      <c r="F145" s="69">
        <v>2</v>
      </c>
      <c r="G145" s="69">
        <v>1713</v>
      </c>
      <c r="H145" s="69">
        <v>396</v>
      </c>
      <c r="I145" s="69">
        <v>298</v>
      </c>
      <c r="J145" s="69">
        <v>306</v>
      </c>
      <c r="K145" s="69">
        <v>190</v>
      </c>
      <c r="L145" s="69">
        <v>117</v>
      </c>
      <c r="M145" s="69">
        <v>88</v>
      </c>
      <c r="N145" s="69">
        <v>7</v>
      </c>
      <c r="O145" s="69">
        <v>15</v>
      </c>
      <c r="P145" s="69">
        <v>12</v>
      </c>
      <c r="Q145" s="69">
        <v>3</v>
      </c>
      <c r="R145" s="69">
        <v>281</v>
      </c>
    </row>
    <row r="146" spans="1:18" s="17" customFormat="1" ht="12" customHeight="1" x14ac:dyDescent="0.2">
      <c r="A146" s="286" t="s">
        <v>178</v>
      </c>
      <c r="B146" s="286"/>
      <c r="C146" s="18">
        <v>2942</v>
      </c>
      <c r="D146" s="18">
        <v>1611</v>
      </c>
      <c r="E146" s="18">
        <v>22</v>
      </c>
      <c r="F146" s="18">
        <v>2</v>
      </c>
      <c r="G146" s="18">
        <v>1587</v>
      </c>
      <c r="H146" s="18">
        <v>254</v>
      </c>
      <c r="I146" s="18">
        <v>356</v>
      </c>
      <c r="J146" s="18">
        <v>328</v>
      </c>
      <c r="K146" s="18">
        <v>192</v>
      </c>
      <c r="L146" s="18">
        <v>82</v>
      </c>
      <c r="M146" s="18">
        <v>70</v>
      </c>
      <c r="N146" s="18">
        <v>9</v>
      </c>
      <c r="O146" s="18">
        <v>15</v>
      </c>
      <c r="P146" s="18">
        <v>5</v>
      </c>
      <c r="Q146" s="18">
        <v>2</v>
      </c>
      <c r="R146" s="18">
        <v>274</v>
      </c>
    </row>
    <row r="147" spans="1:18" s="17" customFormat="1" ht="12" customHeight="1" x14ac:dyDescent="0.2">
      <c r="A147" s="286" t="s">
        <v>179</v>
      </c>
      <c r="B147" s="286"/>
      <c r="C147" s="18">
        <v>35</v>
      </c>
      <c r="D147" s="18">
        <v>21</v>
      </c>
      <c r="E147" s="18">
        <v>0</v>
      </c>
      <c r="F147" s="18">
        <v>0</v>
      </c>
      <c r="G147" s="18">
        <v>21</v>
      </c>
      <c r="H147" s="18">
        <v>11</v>
      </c>
      <c r="I147" s="18">
        <v>3</v>
      </c>
      <c r="J147" s="18">
        <v>0</v>
      </c>
      <c r="K147" s="18">
        <v>4</v>
      </c>
      <c r="L147" s="18">
        <v>0</v>
      </c>
      <c r="M147" s="18">
        <v>1</v>
      </c>
      <c r="N147" s="18">
        <v>0</v>
      </c>
      <c r="O147" s="18">
        <v>0</v>
      </c>
      <c r="P147" s="18">
        <v>0</v>
      </c>
      <c r="Q147" s="18">
        <v>0</v>
      </c>
      <c r="R147" s="18">
        <v>2</v>
      </c>
    </row>
    <row r="148" spans="1:18" s="17" customFormat="1" ht="12" customHeight="1" x14ac:dyDescent="0.2">
      <c r="A148" s="286" t="s">
        <v>182</v>
      </c>
      <c r="B148" s="286"/>
      <c r="C148" s="18">
        <v>291</v>
      </c>
      <c r="D148" s="18">
        <v>93</v>
      </c>
      <c r="E148" s="18">
        <v>0</v>
      </c>
      <c r="F148" s="18">
        <v>0</v>
      </c>
      <c r="G148" s="18">
        <v>93</v>
      </c>
      <c r="H148" s="18">
        <v>22</v>
      </c>
      <c r="I148" s="18">
        <v>10</v>
      </c>
      <c r="J148" s="18">
        <v>13</v>
      </c>
      <c r="K148" s="18">
        <v>11</v>
      </c>
      <c r="L148" s="18">
        <v>22</v>
      </c>
      <c r="M148" s="18">
        <v>4</v>
      </c>
      <c r="N148" s="18">
        <v>0</v>
      </c>
      <c r="O148" s="18">
        <v>2</v>
      </c>
      <c r="P148" s="18">
        <v>0</v>
      </c>
      <c r="Q148" s="18">
        <v>0</v>
      </c>
      <c r="R148" s="18">
        <v>9</v>
      </c>
    </row>
    <row r="149" spans="1:18" s="17" customFormat="1" ht="12" customHeight="1" x14ac:dyDescent="0.2">
      <c r="A149" s="286" t="s">
        <v>183</v>
      </c>
      <c r="B149" s="286"/>
      <c r="C149" s="18">
        <v>723</v>
      </c>
      <c r="D149" s="18">
        <v>380</v>
      </c>
      <c r="E149" s="18">
        <v>0</v>
      </c>
      <c r="F149" s="18">
        <v>1</v>
      </c>
      <c r="G149" s="18">
        <v>379</v>
      </c>
      <c r="H149" s="18">
        <v>56</v>
      </c>
      <c r="I149" s="18">
        <v>94</v>
      </c>
      <c r="J149" s="18">
        <v>74</v>
      </c>
      <c r="K149" s="18">
        <v>40</v>
      </c>
      <c r="L149" s="18">
        <v>20</v>
      </c>
      <c r="M149" s="18">
        <v>12</v>
      </c>
      <c r="N149" s="18">
        <v>3</v>
      </c>
      <c r="O149" s="18">
        <v>2</v>
      </c>
      <c r="P149" s="18">
        <v>0</v>
      </c>
      <c r="Q149" s="18">
        <v>1</v>
      </c>
      <c r="R149" s="18">
        <v>77</v>
      </c>
    </row>
    <row r="150" spans="1:18" s="17" customFormat="1" ht="12" customHeight="1" x14ac:dyDescent="0.2">
      <c r="A150" s="286" t="s">
        <v>184</v>
      </c>
      <c r="B150" s="286"/>
      <c r="C150" s="18">
        <v>9028</v>
      </c>
      <c r="D150" s="18">
        <v>4128</v>
      </c>
      <c r="E150" s="18">
        <v>70</v>
      </c>
      <c r="F150" s="18">
        <v>15</v>
      </c>
      <c r="G150" s="18">
        <v>4043</v>
      </c>
      <c r="H150" s="18">
        <v>807</v>
      </c>
      <c r="I150" s="18">
        <v>626</v>
      </c>
      <c r="J150" s="18">
        <v>620</v>
      </c>
      <c r="K150" s="18">
        <v>621</v>
      </c>
      <c r="L150" s="18">
        <v>305</v>
      </c>
      <c r="M150" s="18">
        <v>199</v>
      </c>
      <c r="N150" s="18">
        <v>75</v>
      </c>
      <c r="O150" s="18">
        <v>37</v>
      </c>
      <c r="P150" s="18">
        <v>31</v>
      </c>
      <c r="Q150" s="18">
        <v>5</v>
      </c>
      <c r="R150" s="18">
        <v>717</v>
      </c>
    </row>
    <row r="151" spans="1:18" s="17" customFormat="1" ht="12" customHeight="1" x14ac:dyDescent="0.2">
      <c r="A151" s="286" t="s">
        <v>185</v>
      </c>
      <c r="B151" s="286"/>
      <c r="C151" s="18">
        <v>4170</v>
      </c>
      <c r="D151" s="18">
        <v>2305</v>
      </c>
      <c r="E151" s="18">
        <v>36</v>
      </c>
      <c r="F151" s="18">
        <v>3</v>
      </c>
      <c r="G151" s="18">
        <v>2266</v>
      </c>
      <c r="H151" s="18">
        <v>348</v>
      </c>
      <c r="I151" s="18">
        <v>443</v>
      </c>
      <c r="J151" s="18">
        <v>294</v>
      </c>
      <c r="K151" s="18">
        <v>304</v>
      </c>
      <c r="L151" s="18">
        <v>128</v>
      </c>
      <c r="M151" s="18">
        <v>280</v>
      </c>
      <c r="N151" s="18">
        <v>21</v>
      </c>
      <c r="O151" s="18">
        <v>28</v>
      </c>
      <c r="P151" s="18">
        <v>10</v>
      </c>
      <c r="Q151" s="18">
        <v>12</v>
      </c>
      <c r="R151" s="18">
        <v>398</v>
      </c>
    </row>
    <row r="152" spans="1:18" s="17" customFormat="1" ht="12" customHeight="1" x14ac:dyDescent="0.2">
      <c r="A152" s="286" t="s">
        <v>187</v>
      </c>
      <c r="B152" s="286"/>
      <c r="C152" s="18">
        <v>163</v>
      </c>
      <c r="D152" s="18">
        <v>78</v>
      </c>
      <c r="E152" s="18">
        <v>0</v>
      </c>
      <c r="F152" s="18">
        <v>0</v>
      </c>
      <c r="G152" s="18">
        <v>78</v>
      </c>
      <c r="H152" s="18">
        <v>16</v>
      </c>
      <c r="I152" s="18">
        <v>15</v>
      </c>
      <c r="J152" s="18">
        <v>2</v>
      </c>
      <c r="K152" s="18">
        <v>16</v>
      </c>
      <c r="L152" s="18">
        <v>8</v>
      </c>
      <c r="M152" s="18">
        <v>8</v>
      </c>
      <c r="N152" s="18">
        <v>1</v>
      </c>
      <c r="O152" s="18">
        <v>3</v>
      </c>
      <c r="P152" s="18">
        <v>0</v>
      </c>
      <c r="Q152" s="18">
        <v>0</v>
      </c>
      <c r="R152" s="18">
        <v>9</v>
      </c>
    </row>
    <row r="153" spans="1:18" s="17" customFormat="1" ht="12" customHeight="1" x14ac:dyDescent="0.2">
      <c r="A153" s="286" t="s">
        <v>188</v>
      </c>
      <c r="B153" s="286"/>
      <c r="C153" s="18">
        <v>4649</v>
      </c>
      <c r="D153" s="18">
        <v>2373</v>
      </c>
      <c r="E153" s="18">
        <v>36</v>
      </c>
      <c r="F153" s="18">
        <v>7</v>
      </c>
      <c r="G153" s="18">
        <v>2330</v>
      </c>
      <c r="H153" s="18">
        <v>479</v>
      </c>
      <c r="I153" s="18">
        <v>396</v>
      </c>
      <c r="J153" s="18">
        <v>408</v>
      </c>
      <c r="K153" s="18">
        <v>332</v>
      </c>
      <c r="L153" s="18">
        <v>199</v>
      </c>
      <c r="M153" s="18">
        <v>101</v>
      </c>
      <c r="N153" s="18">
        <v>30</v>
      </c>
      <c r="O153" s="18">
        <v>30</v>
      </c>
      <c r="P153" s="18">
        <v>9</v>
      </c>
      <c r="Q153" s="18">
        <v>3</v>
      </c>
      <c r="R153" s="18">
        <v>343</v>
      </c>
    </row>
    <row r="154" spans="1:18" s="17" customFormat="1" ht="12" customHeight="1" x14ac:dyDescent="0.2">
      <c r="A154" s="286" t="s">
        <v>189</v>
      </c>
      <c r="B154" s="286"/>
      <c r="C154" s="18">
        <v>64</v>
      </c>
      <c r="D154" s="18">
        <v>19</v>
      </c>
      <c r="E154" s="18">
        <v>0</v>
      </c>
      <c r="F154" s="18">
        <v>0</v>
      </c>
      <c r="G154" s="18">
        <v>19</v>
      </c>
      <c r="H154" s="18">
        <v>3</v>
      </c>
      <c r="I154" s="18">
        <v>6</v>
      </c>
      <c r="J154" s="18">
        <v>1</v>
      </c>
      <c r="K154" s="18">
        <v>4</v>
      </c>
      <c r="L154" s="18">
        <v>3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2</v>
      </c>
    </row>
    <row r="155" spans="1:18" s="17" customFormat="1" ht="12" customHeight="1" x14ac:dyDescent="0.2">
      <c r="A155" s="286" t="s">
        <v>190</v>
      </c>
      <c r="B155" s="286"/>
      <c r="C155" s="18">
        <v>1957</v>
      </c>
      <c r="D155" s="18">
        <v>922</v>
      </c>
      <c r="E155" s="18">
        <v>23</v>
      </c>
      <c r="F155" s="18">
        <v>3</v>
      </c>
      <c r="G155" s="18">
        <v>896</v>
      </c>
      <c r="H155" s="18">
        <v>123</v>
      </c>
      <c r="I155" s="18">
        <v>122</v>
      </c>
      <c r="J155" s="18">
        <v>243</v>
      </c>
      <c r="K155" s="18">
        <v>85</v>
      </c>
      <c r="L155" s="18">
        <v>63</v>
      </c>
      <c r="M155" s="18">
        <v>46</v>
      </c>
      <c r="N155" s="18">
        <v>13</v>
      </c>
      <c r="O155" s="18">
        <v>6</v>
      </c>
      <c r="P155" s="18">
        <v>9</v>
      </c>
      <c r="Q155" s="18">
        <v>0</v>
      </c>
      <c r="R155" s="18">
        <v>186</v>
      </c>
    </row>
    <row r="156" spans="1:18" s="17" customFormat="1" ht="12" customHeight="1" x14ac:dyDescent="0.2">
      <c r="A156" s="286" t="s">
        <v>191</v>
      </c>
      <c r="B156" s="286"/>
      <c r="C156" s="18">
        <v>345</v>
      </c>
      <c r="D156" s="18">
        <v>117</v>
      </c>
      <c r="E156" s="18">
        <v>1</v>
      </c>
      <c r="F156" s="18">
        <v>0</v>
      </c>
      <c r="G156" s="18">
        <v>116</v>
      </c>
      <c r="H156" s="18">
        <v>24</v>
      </c>
      <c r="I156" s="18">
        <v>17</v>
      </c>
      <c r="J156" s="18">
        <v>8</v>
      </c>
      <c r="K156" s="18">
        <v>28</v>
      </c>
      <c r="L156" s="18">
        <v>7</v>
      </c>
      <c r="M156" s="18">
        <v>1</v>
      </c>
      <c r="N156" s="18">
        <v>1</v>
      </c>
      <c r="O156" s="18">
        <v>7</v>
      </c>
      <c r="P156" s="18">
        <v>1</v>
      </c>
      <c r="Q156" s="18">
        <v>0</v>
      </c>
      <c r="R156" s="18">
        <v>22</v>
      </c>
    </row>
    <row r="157" spans="1:18" s="17" customFormat="1" ht="12" customHeight="1" x14ac:dyDescent="0.2">
      <c r="A157" s="286" t="s">
        <v>192</v>
      </c>
      <c r="B157" s="286"/>
      <c r="C157" s="18">
        <v>546</v>
      </c>
      <c r="D157" s="18">
        <v>239</v>
      </c>
      <c r="E157" s="18">
        <v>0</v>
      </c>
      <c r="F157" s="18">
        <v>0</v>
      </c>
      <c r="G157" s="18">
        <v>239</v>
      </c>
      <c r="H157" s="18">
        <v>51</v>
      </c>
      <c r="I157" s="18">
        <v>21</v>
      </c>
      <c r="J157" s="18">
        <v>44</v>
      </c>
      <c r="K157" s="18">
        <v>37</v>
      </c>
      <c r="L157" s="18">
        <v>25</v>
      </c>
      <c r="M157" s="18">
        <v>23</v>
      </c>
      <c r="N157" s="18">
        <v>3</v>
      </c>
      <c r="O157" s="18">
        <v>2</v>
      </c>
      <c r="P157" s="18">
        <v>0</v>
      </c>
      <c r="Q157" s="18">
        <v>1</v>
      </c>
      <c r="R157" s="18">
        <v>32</v>
      </c>
    </row>
    <row r="158" spans="1:18" s="17" customFormat="1" ht="12" customHeight="1" x14ac:dyDescent="0.2">
      <c r="A158" s="286" t="s">
        <v>195</v>
      </c>
      <c r="B158" s="286"/>
      <c r="C158" s="18">
        <v>486</v>
      </c>
      <c r="D158" s="18">
        <v>231</v>
      </c>
      <c r="E158" s="18">
        <v>4</v>
      </c>
      <c r="F158" s="18">
        <v>0</v>
      </c>
      <c r="G158" s="18">
        <v>227</v>
      </c>
      <c r="H158" s="18">
        <v>48</v>
      </c>
      <c r="I158" s="18">
        <v>48</v>
      </c>
      <c r="J158" s="18">
        <v>14</v>
      </c>
      <c r="K158" s="18">
        <v>30</v>
      </c>
      <c r="L158" s="18">
        <v>18</v>
      </c>
      <c r="M158" s="18">
        <v>27</v>
      </c>
      <c r="N158" s="18">
        <v>4</v>
      </c>
      <c r="O158" s="18">
        <v>5</v>
      </c>
      <c r="P158" s="18">
        <v>1</v>
      </c>
      <c r="Q158" s="18">
        <v>0</v>
      </c>
      <c r="R158" s="18">
        <v>32</v>
      </c>
    </row>
    <row r="159" spans="1:18" s="17" customFormat="1" ht="12" customHeight="1" x14ac:dyDescent="0.2">
      <c r="A159" s="286" t="s">
        <v>198</v>
      </c>
      <c r="B159" s="286"/>
      <c r="C159" s="18">
        <v>74</v>
      </c>
      <c r="D159" s="18">
        <v>45</v>
      </c>
      <c r="E159" s="18">
        <v>1</v>
      </c>
      <c r="F159" s="18">
        <v>0</v>
      </c>
      <c r="G159" s="18">
        <v>44</v>
      </c>
      <c r="H159" s="18">
        <v>3</v>
      </c>
      <c r="I159" s="18">
        <v>9</v>
      </c>
      <c r="J159" s="18">
        <v>7</v>
      </c>
      <c r="K159" s="18">
        <v>4</v>
      </c>
      <c r="L159" s="18">
        <v>5</v>
      </c>
      <c r="M159" s="18">
        <v>1</v>
      </c>
      <c r="N159" s="18">
        <v>0</v>
      </c>
      <c r="O159" s="18">
        <v>3</v>
      </c>
      <c r="P159" s="18">
        <v>0</v>
      </c>
      <c r="Q159" s="18">
        <v>0</v>
      </c>
      <c r="R159" s="18">
        <v>12</v>
      </c>
    </row>
    <row r="160" spans="1:18" s="17" customFormat="1" ht="12" customHeight="1" x14ac:dyDescent="0.2">
      <c r="A160" s="286" t="s">
        <v>199</v>
      </c>
      <c r="B160" s="286"/>
      <c r="C160" s="18">
        <v>530</v>
      </c>
      <c r="D160" s="18">
        <v>307</v>
      </c>
      <c r="E160" s="18">
        <v>5</v>
      </c>
      <c r="F160" s="18">
        <v>2</v>
      </c>
      <c r="G160" s="18">
        <v>300</v>
      </c>
      <c r="H160" s="18">
        <v>67</v>
      </c>
      <c r="I160" s="18">
        <v>49</v>
      </c>
      <c r="J160" s="18">
        <v>42</v>
      </c>
      <c r="K160" s="18">
        <v>46</v>
      </c>
      <c r="L160" s="18">
        <v>30</v>
      </c>
      <c r="M160" s="18">
        <v>13</v>
      </c>
      <c r="N160" s="18">
        <v>2</v>
      </c>
      <c r="O160" s="18">
        <v>1</v>
      </c>
      <c r="P160" s="18">
        <v>1</v>
      </c>
      <c r="Q160" s="18">
        <v>0</v>
      </c>
      <c r="R160" s="18">
        <v>49</v>
      </c>
    </row>
    <row r="161" spans="1:18" s="17" customFormat="1" ht="12" customHeight="1" x14ac:dyDescent="0.2">
      <c r="A161" s="286" t="s">
        <v>200</v>
      </c>
      <c r="B161" s="286"/>
      <c r="C161" s="18">
        <v>1562</v>
      </c>
      <c r="D161" s="18">
        <v>843</v>
      </c>
      <c r="E161" s="18">
        <v>5</v>
      </c>
      <c r="F161" s="18">
        <v>3</v>
      </c>
      <c r="G161" s="18">
        <v>835</v>
      </c>
      <c r="H161" s="18">
        <v>136</v>
      </c>
      <c r="I161" s="18">
        <v>181</v>
      </c>
      <c r="J161" s="18">
        <v>110</v>
      </c>
      <c r="K161" s="18">
        <v>120</v>
      </c>
      <c r="L161" s="18">
        <v>62</v>
      </c>
      <c r="M161" s="18">
        <v>59</v>
      </c>
      <c r="N161" s="18">
        <v>10</v>
      </c>
      <c r="O161" s="18">
        <v>4</v>
      </c>
      <c r="P161" s="18">
        <v>2</v>
      </c>
      <c r="Q161" s="18">
        <v>1</v>
      </c>
      <c r="R161" s="18">
        <v>150</v>
      </c>
    </row>
    <row r="162" spans="1:18" s="17" customFormat="1" ht="12" customHeight="1" x14ac:dyDescent="0.2">
      <c r="A162" s="286" t="s">
        <v>201</v>
      </c>
      <c r="B162" s="286"/>
      <c r="C162" s="18">
        <v>72</v>
      </c>
      <c r="D162" s="18">
        <v>51</v>
      </c>
      <c r="E162" s="18">
        <v>1</v>
      </c>
      <c r="F162" s="18">
        <v>0</v>
      </c>
      <c r="G162" s="18">
        <v>50</v>
      </c>
      <c r="H162" s="18">
        <v>22</v>
      </c>
      <c r="I162" s="18">
        <v>6</v>
      </c>
      <c r="J162" s="18">
        <v>12</v>
      </c>
      <c r="K162" s="18">
        <v>3</v>
      </c>
      <c r="L162" s="18">
        <v>0</v>
      </c>
      <c r="M162" s="18">
        <v>0</v>
      </c>
      <c r="N162" s="18">
        <v>1</v>
      </c>
      <c r="O162" s="18">
        <v>1</v>
      </c>
      <c r="P162" s="18">
        <v>0</v>
      </c>
      <c r="Q162" s="18">
        <v>0</v>
      </c>
      <c r="R162" s="18">
        <v>5</v>
      </c>
    </row>
    <row r="163" spans="1:18" s="17" customFormat="1" ht="12" customHeight="1" x14ac:dyDescent="0.2">
      <c r="A163" s="286" t="s">
        <v>202</v>
      </c>
      <c r="B163" s="286"/>
      <c r="C163" s="18">
        <v>775</v>
      </c>
      <c r="D163" s="18">
        <v>455</v>
      </c>
      <c r="E163" s="18">
        <v>7</v>
      </c>
      <c r="F163" s="18">
        <v>1</v>
      </c>
      <c r="G163" s="18">
        <v>447</v>
      </c>
      <c r="H163" s="18">
        <v>95</v>
      </c>
      <c r="I163" s="18">
        <v>97</v>
      </c>
      <c r="J163" s="18">
        <v>41</v>
      </c>
      <c r="K163" s="18">
        <v>71</v>
      </c>
      <c r="L163" s="18">
        <v>42</v>
      </c>
      <c r="M163" s="18">
        <v>18</v>
      </c>
      <c r="N163" s="18">
        <v>4</v>
      </c>
      <c r="O163" s="18">
        <v>7</v>
      </c>
      <c r="P163" s="18">
        <v>3</v>
      </c>
      <c r="Q163" s="18">
        <v>2</v>
      </c>
      <c r="R163" s="18">
        <v>67</v>
      </c>
    </row>
    <row r="164" spans="1:18" s="17" customFormat="1" ht="12" customHeight="1" x14ac:dyDescent="0.2">
      <c r="A164" s="287" t="s">
        <v>204</v>
      </c>
      <c r="B164" s="287"/>
      <c r="C164" s="23">
        <v>274</v>
      </c>
      <c r="D164" s="23">
        <v>115</v>
      </c>
      <c r="E164" s="23">
        <v>0</v>
      </c>
      <c r="F164" s="23">
        <v>0</v>
      </c>
      <c r="G164" s="23">
        <v>115</v>
      </c>
      <c r="H164" s="23">
        <v>25</v>
      </c>
      <c r="I164" s="23">
        <v>30</v>
      </c>
      <c r="J164" s="23">
        <v>10</v>
      </c>
      <c r="K164" s="23">
        <v>19</v>
      </c>
      <c r="L164" s="23">
        <v>11</v>
      </c>
      <c r="M164" s="23">
        <v>0</v>
      </c>
      <c r="N164" s="23">
        <v>1</v>
      </c>
      <c r="O164" s="23">
        <v>1</v>
      </c>
      <c r="P164" s="23">
        <v>0</v>
      </c>
      <c r="Q164" s="23">
        <v>0</v>
      </c>
      <c r="R164" s="23">
        <v>18</v>
      </c>
    </row>
    <row r="165" spans="1:18" s="17" customFormat="1" ht="12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s="17" customFormat="1" ht="12" customHeight="1" x14ac:dyDescent="0.2">
      <c r="A166" s="285" t="s">
        <v>205</v>
      </c>
      <c r="B166" s="285"/>
      <c r="C166" s="16">
        <f t="shared" ref="C166:R166" si="45">SUM(C167:C174)</f>
        <v>4311</v>
      </c>
      <c r="D166" s="16">
        <f t="shared" si="45"/>
        <v>2776</v>
      </c>
      <c r="E166" s="16">
        <f t="shared" si="45"/>
        <v>19</v>
      </c>
      <c r="F166" s="16">
        <f t="shared" si="45"/>
        <v>6</v>
      </c>
      <c r="G166" s="16">
        <f t="shared" si="45"/>
        <v>2751</v>
      </c>
      <c r="H166" s="16">
        <f t="shared" si="45"/>
        <v>505</v>
      </c>
      <c r="I166" s="16">
        <f t="shared" si="45"/>
        <v>470</v>
      </c>
      <c r="J166" s="16">
        <f t="shared" si="45"/>
        <v>621</v>
      </c>
      <c r="K166" s="16">
        <f t="shared" si="45"/>
        <v>277</v>
      </c>
      <c r="L166" s="16">
        <f t="shared" si="45"/>
        <v>156</v>
      </c>
      <c r="M166" s="16">
        <f t="shared" si="45"/>
        <v>138</v>
      </c>
      <c r="N166" s="16">
        <f t="shared" si="45"/>
        <v>27</v>
      </c>
      <c r="O166" s="16">
        <f t="shared" si="45"/>
        <v>97</v>
      </c>
      <c r="P166" s="16">
        <f t="shared" si="45"/>
        <v>8</v>
      </c>
      <c r="Q166" s="16">
        <f t="shared" si="45"/>
        <v>7</v>
      </c>
      <c r="R166" s="16">
        <f t="shared" si="45"/>
        <v>445</v>
      </c>
    </row>
    <row r="167" spans="1:18" s="17" customFormat="1" ht="12" customHeight="1" x14ac:dyDescent="0.2">
      <c r="A167" s="286" t="s">
        <v>359</v>
      </c>
      <c r="B167" s="286"/>
      <c r="C167" s="18">
        <v>1022</v>
      </c>
      <c r="D167" s="18">
        <v>645</v>
      </c>
      <c r="E167" s="18">
        <v>8</v>
      </c>
      <c r="F167" s="18">
        <v>3</v>
      </c>
      <c r="G167" s="18">
        <v>634</v>
      </c>
      <c r="H167" s="18">
        <v>88</v>
      </c>
      <c r="I167" s="18">
        <v>109</v>
      </c>
      <c r="J167" s="18">
        <v>140</v>
      </c>
      <c r="K167" s="18">
        <v>90</v>
      </c>
      <c r="L167" s="18">
        <v>45</v>
      </c>
      <c r="M167" s="18">
        <v>31</v>
      </c>
      <c r="N167" s="18">
        <v>5</v>
      </c>
      <c r="O167" s="18">
        <v>20</v>
      </c>
      <c r="P167" s="18">
        <v>1</v>
      </c>
      <c r="Q167" s="18">
        <v>3</v>
      </c>
      <c r="R167" s="18">
        <v>102</v>
      </c>
    </row>
    <row r="168" spans="1:18" s="17" customFormat="1" ht="12" customHeight="1" x14ac:dyDescent="0.2">
      <c r="A168" s="286" t="s">
        <v>207</v>
      </c>
      <c r="B168" s="286"/>
      <c r="C168" s="18">
        <v>45</v>
      </c>
      <c r="D168" s="18">
        <v>30</v>
      </c>
      <c r="E168" s="18">
        <v>0</v>
      </c>
      <c r="F168" s="18">
        <v>0</v>
      </c>
      <c r="G168" s="18">
        <v>30</v>
      </c>
      <c r="H168" s="18">
        <v>4</v>
      </c>
      <c r="I168" s="18">
        <v>2</v>
      </c>
      <c r="J168" s="18">
        <v>3</v>
      </c>
      <c r="K168" s="18">
        <v>2</v>
      </c>
      <c r="L168" s="18">
        <v>1</v>
      </c>
      <c r="M168" s="18">
        <v>1</v>
      </c>
      <c r="N168" s="18">
        <v>1</v>
      </c>
      <c r="O168" s="18">
        <v>9</v>
      </c>
      <c r="P168" s="18">
        <v>0</v>
      </c>
      <c r="Q168" s="18">
        <v>0</v>
      </c>
      <c r="R168" s="18">
        <v>7</v>
      </c>
    </row>
    <row r="169" spans="1:18" s="17" customFormat="1" ht="12" customHeight="1" x14ac:dyDescent="0.2">
      <c r="A169" s="286" t="s">
        <v>208</v>
      </c>
      <c r="B169" s="286"/>
      <c r="C169" s="18">
        <v>53</v>
      </c>
      <c r="D169" s="18">
        <v>36</v>
      </c>
      <c r="E169" s="18">
        <v>0</v>
      </c>
      <c r="F169" s="18">
        <v>0</v>
      </c>
      <c r="G169" s="18">
        <v>36</v>
      </c>
      <c r="H169" s="18">
        <v>2</v>
      </c>
      <c r="I169" s="18">
        <v>5</v>
      </c>
      <c r="J169" s="18">
        <v>6</v>
      </c>
      <c r="K169" s="18">
        <v>2</v>
      </c>
      <c r="L169" s="18">
        <v>4</v>
      </c>
      <c r="M169" s="18">
        <v>6</v>
      </c>
      <c r="N169" s="18">
        <v>4</v>
      </c>
      <c r="O169" s="18">
        <v>2</v>
      </c>
      <c r="P169" s="18">
        <v>0</v>
      </c>
      <c r="Q169" s="18">
        <v>0</v>
      </c>
      <c r="R169" s="18">
        <v>5</v>
      </c>
    </row>
    <row r="170" spans="1:18" s="17" customFormat="1" ht="12" customHeight="1" x14ac:dyDescent="0.2">
      <c r="A170" s="286" t="s">
        <v>209</v>
      </c>
      <c r="B170" s="286"/>
      <c r="C170" s="18">
        <v>53</v>
      </c>
      <c r="D170" s="18">
        <v>24</v>
      </c>
      <c r="E170" s="18">
        <v>0</v>
      </c>
      <c r="F170" s="18">
        <v>0</v>
      </c>
      <c r="G170" s="18">
        <v>24</v>
      </c>
      <c r="H170" s="18">
        <v>6</v>
      </c>
      <c r="I170" s="18">
        <v>1</v>
      </c>
      <c r="J170" s="18">
        <v>3</v>
      </c>
      <c r="K170" s="18">
        <v>5</v>
      </c>
      <c r="L170" s="18">
        <v>1</v>
      </c>
      <c r="M170" s="18">
        <v>1</v>
      </c>
      <c r="N170" s="18">
        <v>0</v>
      </c>
      <c r="O170" s="18">
        <v>0</v>
      </c>
      <c r="P170" s="18">
        <v>0</v>
      </c>
      <c r="Q170" s="18">
        <v>0</v>
      </c>
      <c r="R170" s="18">
        <v>7</v>
      </c>
    </row>
    <row r="171" spans="1:18" s="17" customFormat="1" ht="12" customHeight="1" x14ac:dyDescent="0.2">
      <c r="A171" s="286" t="s">
        <v>210</v>
      </c>
      <c r="B171" s="286"/>
      <c r="C171" s="18">
        <v>882</v>
      </c>
      <c r="D171" s="18">
        <v>568</v>
      </c>
      <c r="E171" s="18">
        <v>3</v>
      </c>
      <c r="F171" s="18">
        <v>1</v>
      </c>
      <c r="G171" s="18">
        <v>564</v>
      </c>
      <c r="H171" s="18">
        <v>94</v>
      </c>
      <c r="I171" s="18">
        <v>89</v>
      </c>
      <c r="J171" s="18">
        <v>144</v>
      </c>
      <c r="K171" s="18">
        <v>42</v>
      </c>
      <c r="L171" s="18">
        <v>23</v>
      </c>
      <c r="M171" s="18">
        <v>29</v>
      </c>
      <c r="N171" s="18">
        <v>7</v>
      </c>
      <c r="O171" s="18">
        <v>26</v>
      </c>
      <c r="P171" s="18">
        <v>2</v>
      </c>
      <c r="Q171" s="18">
        <v>2</v>
      </c>
      <c r="R171" s="18">
        <v>106</v>
      </c>
    </row>
    <row r="172" spans="1:18" s="17" customFormat="1" ht="12" customHeight="1" x14ac:dyDescent="0.2">
      <c r="A172" s="286" t="s">
        <v>212</v>
      </c>
      <c r="B172" s="286"/>
      <c r="C172" s="18">
        <v>457</v>
      </c>
      <c r="D172" s="18">
        <v>332</v>
      </c>
      <c r="E172" s="18">
        <v>2</v>
      </c>
      <c r="F172" s="18">
        <v>0</v>
      </c>
      <c r="G172" s="18">
        <v>330</v>
      </c>
      <c r="H172" s="18">
        <v>49</v>
      </c>
      <c r="I172" s="18">
        <v>57</v>
      </c>
      <c r="J172" s="18">
        <v>104</v>
      </c>
      <c r="K172" s="18">
        <v>24</v>
      </c>
      <c r="L172" s="18">
        <v>10</v>
      </c>
      <c r="M172" s="18">
        <v>16</v>
      </c>
      <c r="N172" s="18">
        <v>1</v>
      </c>
      <c r="O172" s="18">
        <v>20</v>
      </c>
      <c r="P172" s="18">
        <v>3</v>
      </c>
      <c r="Q172" s="18">
        <v>1</v>
      </c>
      <c r="R172" s="18">
        <v>45</v>
      </c>
    </row>
    <row r="173" spans="1:18" s="17" customFormat="1" ht="12" customHeight="1" x14ac:dyDescent="0.2">
      <c r="A173" s="286" t="s">
        <v>213</v>
      </c>
      <c r="B173" s="286"/>
      <c r="C173" s="18">
        <v>42</v>
      </c>
      <c r="D173" s="18">
        <v>24</v>
      </c>
      <c r="E173" s="18">
        <v>0</v>
      </c>
      <c r="F173" s="18">
        <v>0</v>
      </c>
      <c r="G173" s="18">
        <v>24</v>
      </c>
      <c r="H173" s="18">
        <v>11</v>
      </c>
      <c r="I173" s="18">
        <v>2</v>
      </c>
      <c r="J173" s="18">
        <v>0</v>
      </c>
      <c r="K173" s="18">
        <v>3</v>
      </c>
      <c r="L173" s="18">
        <v>1</v>
      </c>
      <c r="M173" s="18">
        <v>1</v>
      </c>
      <c r="N173" s="18">
        <v>0</v>
      </c>
      <c r="O173" s="18">
        <v>3</v>
      </c>
      <c r="P173" s="18">
        <v>0</v>
      </c>
      <c r="Q173" s="18">
        <v>0</v>
      </c>
      <c r="R173" s="18">
        <v>3</v>
      </c>
    </row>
    <row r="174" spans="1:18" s="17" customFormat="1" ht="12" customHeight="1" x14ac:dyDescent="0.2">
      <c r="A174" s="287" t="s">
        <v>214</v>
      </c>
      <c r="B174" s="287"/>
      <c r="C174" s="23">
        <v>1757</v>
      </c>
      <c r="D174" s="23">
        <v>1117</v>
      </c>
      <c r="E174" s="23">
        <v>6</v>
      </c>
      <c r="F174" s="23">
        <v>2</v>
      </c>
      <c r="G174" s="23">
        <v>1109</v>
      </c>
      <c r="H174" s="23">
        <v>251</v>
      </c>
      <c r="I174" s="23">
        <v>205</v>
      </c>
      <c r="J174" s="23">
        <v>221</v>
      </c>
      <c r="K174" s="23">
        <v>109</v>
      </c>
      <c r="L174" s="23">
        <v>71</v>
      </c>
      <c r="M174" s="23">
        <v>53</v>
      </c>
      <c r="N174" s="23">
        <v>9</v>
      </c>
      <c r="O174" s="23">
        <v>17</v>
      </c>
      <c r="P174" s="23">
        <v>2</v>
      </c>
      <c r="Q174" s="23">
        <v>1</v>
      </c>
      <c r="R174" s="23">
        <v>170</v>
      </c>
    </row>
    <row r="175" spans="1:18" s="17" customFormat="1" ht="12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s="17" customFormat="1" ht="12" customHeight="1" x14ac:dyDescent="0.2">
      <c r="A176" s="285" t="s">
        <v>215</v>
      </c>
      <c r="B176" s="285"/>
      <c r="C176" s="16">
        <f t="shared" ref="C176:R176" si="46">SUM(C177:C193)</f>
        <v>29980</v>
      </c>
      <c r="D176" s="16">
        <f t="shared" si="46"/>
        <v>19071</v>
      </c>
      <c r="E176" s="16">
        <f t="shared" si="46"/>
        <v>286</v>
      </c>
      <c r="F176" s="16">
        <f t="shared" si="46"/>
        <v>44</v>
      </c>
      <c r="G176" s="16">
        <f t="shared" si="46"/>
        <v>18741</v>
      </c>
      <c r="H176" s="16">
        <f t="shared" si="46"/>
        <v>4976</v>
      </c>
      <c r="I176" s="16">
        <f t="shared" si="46"/>
        <v>2710</v>
      </c>
      <c r="J176" s="16">
        <f t="shared" si="46"/>
        <v>2962</v>
      </c>
      <c r="K176" s="16">
        <f t="shared" si="46"/>
        <v>2700</v>
      </c>
      <c r="L176" s="16">
        <f t="shared" si="46"/>
        <v>1034</v>
      </c>
      <c r="M176" s="16">
        <f t="shared" si="46"/>
        <v>510</v>
      </c>
      <c r="N176" s="16">
        <f t="shared" si="46"/>
        <v>270</v>
      </c>
      <c r="O176" s="16">
        <f t="shared" si="46"/>
        <v>129</v>
      </c>
      <c r="P176" s="16">
        <f t="shared" si="46"/>
        <v>171</v>
      </c>
      <c r="Q176" s="16">
        <f t="shared" si="46"/>
        <v>73</v>
      </c>
      <c r="R176" s="16">
        <f t="shared" si="46"/>
        <v>3206</v>
      </c>
    </row>
    <row r="177" spans="1:18" s="17" customFormat="1" ht="12" customHeight="1" x14ac:dyDescent="0.2">
      <c r="A177" s="286" t="s">
        <v>216</v>
      </c>
      <c r="B177" s="286"/>
      <c r="C177" s="18">
        <v>2519</v>
      </c>
      <c r="D177" s="18">
        <v>1579</v>
      </c>
      <c r="E177" s="18">
        <v>19</v>
      </c>
      <c r="F177" s="18">
        <v>5</v>
      </c>
      <c r="G177" s="18">
        <v>1555</v>
      </c>
      <c r="H177" s="18">
        <v>358</v>
      </c>
      <c r="I177" s="18">
        <v>274</v>
      </c>
      <c r="J177" s="18">
        <v>193</v>
      </c>
      <c r="K177" s="18">
        <v>248</v>
      </c>
      <c r="L177" s="18">
        <v>82</v>
      </c>
      <c r="M177" s="18">
        <v>58</v>
      </c>
      <c r="N177" s="18">
        <v>19</v>
      </c>
      <c r="O177" s="18">
        <v>19</v>
      </c>
      <c r="P177" s="18">
        <v>6</v>
      </c>
      <c r="Q177" s="18">
        <v>3</v>
      </c>
      <c r="R177" s="18">
        <v>295</v>
      </c>
    </row>
    <row r="178" spans="1:18" s="17" customFormat="1" ht="12" customHeight="1" x14ac:dyDescent="0.2">
      <c r="A178" s="286" t="s">
        <v>217</v>
      </c>
      <c r="B178" s="286"/>
      <c r="C178" s="18">
        <v>10623</v>
      </c>
      <c r="D178" s="18">
        <v>6348</v>
      </c>
      <c r="E178" s="18">
        <v>92</v>
      </c>
      <c r="F178" s="18">
        <v>19</v>
      </c>
      <c r="G178" s="18">
        <v>6237</v>
      </c>
      <c r="H178" s="18">
        <v>1475</v>
      </c>
      <c r="I178" s="18">
        <v>919</v>
      </c>
      <c r="J178" s="18">
        <v>835</v>
      </c>
      <c r="K178" s="18">
        <v>1058</v>
      </c>
      <c r="L178" s="18">
        <v>379</v>
      </c>
      <c r="M178" s="18">
        <v>171</v>
      </c>
      <c r="N178" s="18">
        <v>123</v>
      </c>
      <c r="O178" s="18">
        <v>53</v>
      </c>
      <c r="P178" s="18">
        <v>96</v>
      </c>
      <c r="Q178" s="18">
        <v>28</v>
      </c>
      <c r="R178" s="18">
        <v>1100</v>
      </c>
    </row>
    <row r="179" spans="1:18" s="17" customFormat="1" ht="12" customHeight="1" x14ac:dyDescent="0.2">
      <c r="A179" s="286" t="s">
        <v>218</v>
      </c>
      <c r="B179" s="286"/>
      <c r="C179" s="18">
        <v>1235</v>
      </c>
      <c r="D179" s="18">
        <v>703</v>
      </c>
      <c r="E179" s="18">
        <v>9</v>
      </c>
      <c r="F179" s="18">
        <v>1</v>
      </c>
      <c r="G179" s="18">
        <v>693</v>
      </c>
      <c r="H179" s="18">
        <v>201</v>
      </c>
      <c r="I179" s="18">
        <v>138</v>
      </c>
      <c r="J179" s="18">
        <v>119</v>
      </c>
      <c r="K179" s="18">
        <v>65</v>
      </c>
      <c r="L179" s="18">
        <v>33</v>
      </c>
      <c r="M179" s="18">
        <v>15</v>
      </c>
      <c r="N179" s="18">
        <v>4</v>
      </c>
      <c r="O179" s="18">
        <v>7</v>
      </c>
      <c r="P179" s="18">
        <v>3</v>
      </c>
      <c r="Q179" s="18">
        <v>1</v>
      </c>
      <c r="R179" s="18">
        <v>107</v>
      </c>
    </row>
    <row r="180" spans="1:18" s="17" customFormat="1" ht="12" customHeight="1" x14ac:dyDescent="0.2">
      <c r="A180" s="286" t="s">
        <v>219</v>
      </c>
      <c r="B180" s="286"/>
      <c r="C180" s="18">
        <v>1757</v>
      </c>
      <c r="D180" s="18">
        <v>1245</v>
      </c>
      <c r="E180" s="18">
        <v>17</v>
      </c>
      <c r="F180" s="18">
        <v>0</v>
      </c>
      <c r="G180" s="18">
        <v>1228</v>
      </c>
      <c r="H180" s="18">
        <v>278</v>
      </c>
      <c r="I180" s="18">
        <v>183</v>
      </c>
      <c r="J180" s="18">
        <v>228</v>
      </c>
      <c r="K180" s="18">
        <v>219</v>
      </c>
      <c r="L180" s="18">
        <v>71</v>
      </c>
      <c r="M180" s="18">
        <v>25</v>
      </c>
      <c r="N180" s="18">
        <v>11</v>
      </c>
      <c r="O180" s="18">
        <v>8</v>
      </c>
      <c r="P180" s="18">
        <v>4</v>
      </c>
      <c r="Q180" s="18">
        <v>3</v>
      </c>
      <c r="R180" s="18">
        <v>198</v>
      </c>
    </row>
    <row r="181" spans="1:18" s="17" customFormat="1" ht="12" customHeight="1" x14ac:dyDescent="0.2">
      <c r="A181" s="286" t="s">
        <v>220</v>
      </c>
      <c r="B181" s="286"/>
      <c r="C181" s="18">
        <v>5045</v>
      </c>
      <c r="D181" s="18">
        <v>3024</v>
      </c>
      <c r="E181" s="18">
        <v>41</v>
      </c>
      <c r="F181" s="18">
        <v>4</v>
      </c>
      <c r="G181" s="18">
        <v>2979</v>
      </c>
      <c r="H181" s="18">
        <v>821</v>
      </c>
      <c r="I181" s="18">
        <v>426</v>
      </c>
      <c r="J181" s="18">
        <v>408</v>
      </c>
      <c r="K181" s="18">
        <v>434</v>
      </c>
      <c r="L181" s="18">
        <v>187</v>
      </c>
      <c r="M181" s="18">
        <v>66</v>
      </c>
      <c r="N181" s="18">
        <v>47</v>
      </c>
      <c r="O181" s="18">
        <v>14</v>
      </c>
      <c r="P181" s="18">
        <v>32</v>
      </c>
      <c r="Q181" s="18">
        <v>11</v>
      </c>
      <c r="R181" s="18">
        <v>533</v>
      </c>
    </row>
    <row r="182" spans="1:18" s="17" customFormat="1" ht="12" customHeight="1" x14ac:dyDescent="0.2">
      <c r="A182" s="286" t="s">
        <v>221</v>
      </c>
      <c r="B182" s="286"/>
      <c r="C182" s="18">
        <v>462</v>
      </c>
      <c r="D182" s="18">
        <v>356</v>
      </c>
      <c r="E182" s="18">
        <v>2</v>
      </c>
      <c r="F182" s="18">
        <v>1</v>
      </c>
      <c r="G182" s="18">
        <v>353</v>
      </c>
      <c r="H182" s="18">
        <v>76</v>
      </c>
      <c r="I182" s="18">
        <v>36</v>
      </c>
      <c r="J182" s="18">
        <v>95</v>
      </c>
      <c r="K182" s="18">
        <v>54</v>
      </c>
      <c r="L182" s="18">
        <v>15</v>
      </c>
      <c r="M182" s="18">
        <v>11</v>
      </c>
      <c r="N182" s="18">
        <v>6</v>
      </c>
      <c r="O182" s="18">
        <v>2</v>
      </c>
      <c r="P182" s="18">
        <v>3</v>
      </c>
      <c r="Q182" s="18">
        <v>1</v>
      </c>
      <c r="R182" s="18">
        <v>54</v>
      </c>
    </row>
    <row r="183" spans="1:18" s="17" customFormat="1" ht="12" customHeight="1" x14ac:dyDescent="0.2">
      <c r="A183" s="286" t="s">
        <v>222</v>
      </c>
      <c r="B183" s="286"/>
      <c r="C183" s="18">
        <v>502</v>
      </c>
      <c r="D183" s="18">
        <v>366</v>
      </c>
      <c r="E183" s="18">
        <v>3</v>
      </c>
      <c r="F183" s="18">
        <v>0</v>
      </c>
      <c r="G183" s="18">
        <v>363</v>
      </c>
      <c r="H183" s="18">
        <v>116</v>
      </c>
      <c r="I183" s="18">
        <v>42</v>
      </c>
      <c r="J183" s="18">
        <v>88</v>
      </c>
      <c r="K183" s="18">
        <v>46</v>
      </c>
      <c r="L183" s="18">
        <v>13</v>
      </c>
      <c r="M183" s="18">
        <v>0</v>
      </c>
      <c r="N183" s="18">
        <v>3</v>
      </c>
      <c r="O183" s="18">
        <v>0</v>
      </c>
      <c r="P183" s="18">
        <v>3</v>
      </c>
      <c r="Q183" s="18">
        <v>1</v>
      </c>
      <c r="R183" s="18">
        <v>51</v>
      </c>
    </row>
    <row r="184" spans="1:18" s="17" customFormat="1" ht="12" customHeight="1" x14ac:dyDescent="0.2">
      <c r="A184" s="286" t="s">
        <v>223</v>
      </c>
      <c r="B184" s="286"/>
      <c r="C184" s="18">
        <v>570</v>
      </c>
      <c r="D184" s="18">
        <v>343</v>
      </c>
      <c r="E184" s="18">
        <v>5</v>
      </c>
      <c r="F184" s="18">
        <v>0</v>
      </c>
      <c r="G184" s="18">
        <v>338</v>
      </c>
      <c r="H184" s="18">
        <v>76</v>
      </c>
      <c r="I184" s="18">
        <v>41</v>
      </c>
      <c r="J184" s="18">
        <v>84</v>
      </c>
      <c r="K184" s="18">
        <v>37</v>
      </c>
      <c r="L184" s="18">
        <v>23</v>
      </c>
      <c r="M184" s="18">
        <v>9</v>
      </c>
      <c r="N184" s="18">
        <v>4</v>
      </c>
      <c r="O184" s="18">
        <v>1</v>
      </c>
      <c r="P184" s="18">
        <v>2</v>
      </c>
      <c r="Q184" s="18">
        <v>0</v>
      </c>
      <c r="R184" s="18">
        <v>61</v>
      </c>
    </row>
    <row r="185" spans="1:18" s="17" customFormat="1" ht="12" customHeight="1" x14ac:dyDescent="0.2">
      <c r="A185" s="286" t="s">
        <v>224</v>
      </c>
      <c r="B185" s="286"/>
      <c r="C185" s="18">
        <v>310</v>
      </c>
      <c r="D185" s="18">
        <v>242</v>
      </c>
      <c r="E185" s="18">
        <v>6</v>
      </c>
      <c r="F185" s="18">
        <v>0</v>
      </c>
      <c r="G185" s="18">
        <v>236</v>
      </c>
      <c r="H185" s="18">
        <v>34</v>
      </c>
      <c r="I185" s="18">
        <v>42</v>
      </c>
      <c r="J185" s="18">
        <v>100</v>
      </c>
      <c r="K185" s="18">
        <v>1</v>
      </c>
      <c r="L185" s="18">
        <v>4</v>
      </c>
      <c r="M185" s="18">
        <v>10</v>
      </c>
      <c r="N185" s="18">
        <v>0</v>
      </c>
      <c r="O185" s="18">
        <v>1</v>
      </c>
      <c r="P185" s="18">
        <v>0</v>
      </c>
      <c r="Q185" s="18">
        <v>15</v>
      </c>
      <c r="R185" s="18">
        <v>29</v>
      </c>
    </row>
    <row r="186" spans="1:18" s="17" customFormat="1" ht="12" customHeight="1" x14ac:dyDescent="0.2">
      <c r="A186" s="286" t="s">
        <v>225</v>
      </c>
      <c r="B186" s="286"/>
      <c r="C186" s="18">
        <v>934</v>
      </c>
      <c r="D186" s="18">
        <v>639</v>
      </c>
      <c r="E186" s="18">
        <v>13</v>
      </c>
      <c r="F186" s="18">
        <v>1</v>
      </c>
      <c r="G186" s="18">
        <v>625</v>
      </c>
      <c r="H186" s="18">
        <v>188</v>
      </c>
      <c r="I186" s="18">
        <v>87</v>
      </c>
      <c r="J186" s="18">
        <v>94</v>
      </c>
      <c r="K186" s="18">
        <v>88</v>
      </c>
      <c r="L186" s="18">
        <v>30</v>
      </c>
      <c r="M186" s="18">
        <v>28</v>
      </c>
      <c r="N186" s="18">
        <v>15</v>
      </c>
      <c r="O186" s="18">
        <v>3</v>
      </c>
      <c r="P186" s="18">
        <v>2</v>
      </c>
      <c r="Q186" s="18">
        <v>4</v>
      </c>
      <c r="R186" s="18">
        <v>86</v>
      </c>
    </row>
    <row r="187" spans="1:18" s="17" customFormat="1" ht="12" customHeight="1" x14ac:dyDescent="0.2">
      <c r="A187" s="286" t="s">
        <v>227</v>
      </c>
      <c r="B187" s="286"/>
      <c r="C187" s="18">
        <v>87</v>
      </c>
      <c r="D187" s="18">
        <v>52</v>
      </c>
      <c r="E187" s="18">
        <v>1</v>
      </c>
      <c r="F187" s="18">
        <v>0</v>
      </c>
      <c r="G187" s="18">
        <v>51</v>
      </c>
      <c r="H187" s="18">
        <v>13</v>
      </c>
      <c r="I187" s="18">
        <v>11</v>
      </c>
      <c r="J187" s="18">
        <v>3</v>
      </c>
      <c r="K187" s="18">
        <v>10</v>
      </c>
      <c r="L187" s="18">
        <v>3</v>
      </c>
      <c r="M187" s="18">
        <v>1</v>
      </c>
      <c r="N187" s="18">
        <v>0</v>
      </c>
      <c r="O187" s="18">
        <v>0</v>
      </c>
      <c r="P187" s="18">
        <v>0</v>
      </c>
      <c r="Q187" s="18">
        <v>0</v>
      </c>
      <c r="R187" s="18">
        <v>10</v>
      </c>
    </row>
    <row r="188" spans="1:18" s="17" customFormat="1" ht="12" customHeight="1" x14ac:dyDescent="0.2">
      <c r="A188" s="286" t="s">
        <v>228</v>
      </c>
      <c r="B188" s="286"/>
      <c r="C188" s="18">
        <v>1686</v>
      </c>
      <c r="D188" s="18">
        <v>1167</v>
      </c>
      <c r="E188" s="18">
        <v>30</v>
      </c>
      <c r="F188" s="18">
        <v>3</v>
      </c>
      <c r="G188" s="18">
        <v>1134</v>
      </c>
      <c r="H188" s="18">
        <v>241</v>
      </c>
      <c r="I188" s="18">
        <v>123</v>
      </c>
      <c r="J188" s="18">
        <v>319</v>
      </c>
      <c r="K188" s="18">
        <v>143</v>
      </c>
      <c r="L188" s="18">
        <v>59</v>
      </c>
      <c r="M188" s="18">
        <v>20</v>
      </c>
      <c r="N188" s="18">
        <v>10</v>
      </c>
      <c r="O188" s="18">
        <v>1</v>
      </c>
      <c r="P188" s="18">
        <v>4</v>
      </c>
      <c r="Q188" s="18">
        <v>2</v>
      </c>
      <c r="R188" s="18">
        <v>212</v>
      </c>
    </row>
    <row r="189" spans="1:18" s="17" customFormat="1" ht="12" customHeight="1" x14ac:dyDescent="0.2">
      <c r="A189" s="286" t="s">
        <v>229</v>
      </c>
      <c r="B189" s="286"/>
      <c r="C189" s="18">
        <v>460</v>
      </c>
      <c r="D189" s="18">
        <v>308</v>
      </c>
      <c r="E189" s="18">
        <v>3</v>
      </c>
      <c r="F189" s="18">
        <v>0</v>
      </c>
      <c r="G189" s="18">
        <v>305</v>
      </c>
      <c r="H189" s="18">
        <v>87</v>
      </c>
      <c r="I189" s="18">
        <v>45</v>
      </c>
      <c r="J189" s="18">
        <v>51</v>
      </c>
      <c r="K189" s="18">
        <v>32</v>
      </c>
      <c r="L189" s="18">
        <v>23</v>
      </c>
      <c r="M189" s="18">
        <v>6</v>
      </c>
      <c r="N189" s="18">
        <v>5</v>
      </c>
      <c r="O189" s="18">
        <v>2</v>
      </c>
      <c r="P189" s="18">
        <v>2</v>
      </c>
      <c r="Q189" s="18">
        <v>0</v>
      </c>
      <c r="R189" s="18">
        <v>52</v>
      </c>
    </row>
    <row r="190" spans="1:18" s="17" customFormat="1" ht="12" customHeight="1" x14ac:dyDescent="0.2">
      <c r="A190" s="286" t="s">
        <v>230</v>
      </c>
      <c r="B190" s="286"/>
      <c r="C190" s="18">
        <v>423</v>
      </c>
      <c r="D190" s="18">
        <v>295</v>
      </c>
      <c r="E190" s="18">
        <v>3</v>
      </c>
      <c r="F190" s="18">
        <v>0</v>
      </c>
      <c r="G190" s="18">
        <v>292</v>
      </c>
      <c r="H190" s="18">
        <v>118</v>
      </c>
      <c r="I190" s="18">
        <v>41</v>
      </c>
      <c r="J190" s="18">
        <v>19</v>
      </c>
      <c r="K190" s="18">
        <v>30</v>
      </c>
      <c r="L190" s="18">
        <v>18</v>
      </c>
      <c r="M190" s="18">
        <v>19</v>
      </c>
      <c r="N190" s="18">
        <v>5</v>
      </c>
      <c r="O190" s="18">
        <v>3</v>
      </c>
      <c r="P190" s="18">
        <v>1</v>
      </c>
      <c r="Q190" s="18">
        <v>0</v>
      </c>
      <c r="R190" s="18">
        <v>38</v>
      </c>
    </row>
    <row r="191" spans="1:18" s="17" customFormat="1" ht="12" customHeight="1" x14ac:dyDescent="0.2">
      <c r="A191" s="286" t="s">
        <v>231</v>
      </c>
      <c r="B191" s="286"/>
      <c r="C191" s="18">
        <v>1311</v>
      </c>
      <c r="D191" s="18">
        <v>961</v>
      </c>
      <c r="E191" s="18">
        <v>16</v>
      </c>
      <c r="F191" s="18">
        <v>6</v>
      </c>
      <c r="G191" s="18">
        <v>939</v>
      </c>
      <c r="H191" s="18">
        <v>352</v>
      </c>
      <c r="I191" s="18">
        <v>116</v>
      </c>
      <c r="J191" s="18">
        <v>153</v>
      </c>
      <c r="K191" s="18">
        <v>82</v>
      </c>
      <c r="L191" s="18">
        <v>21</v>
      </c>
      <c r="M191" s="18">
        <v>33</v>
      </c>
      <c r="N191" s="18">
        <v>8</v>
      </c>
      <c r="O191" s="18">
        <v>5</v>
      </c>
      <c r="P191" s="18">
        <v>3</v>
      </c>
      <c r="Q191" s="18">
        <v>1</v>
      </c>
      <c r="R191" s="18">
        <v>165</v>
      </c>
    </row>
    <row r="192" spans="1:18" s="17" customFormat="1" ht="12" customHeight="1" x14ac:dyDescent="0.2">
      <c r="A192" s="286" t="s">
        <v>232</v>
      </c>
      <c r="B192" s="286"/>
      <c r="C192" s="18">
        <v>177</v>
      </c>
      <c r="D192" s="18">
        <v>96</v>
      </c>
      <c r="E192" s="18">
        <v>5</v>
      </c>
      <c r="F192" s="18">
        <v>0</v>
      </c>
      <c r="G192" s="18">
        <v>91</v>
      </c>
      <c r="H192" s="18">
        <v>32</v>
      </c>
      <c r="I192" s="18">
        <v>7</v>
      </c>
      <c r="J192" s="18">
        <v>10</v>
      </c>
      <c r="K192" s="18">
        <v>8</v>
      </c>
      <c r="L192" s="18">
        <v>13</v>
      </c>
      <c r="M192" s="18">
        <v>2</v>
      </c>
      <c r="N192" s="18">
        <v>0</v>
      </c>
      <c r="O192" s="18">
        <v>1</v>
      </c>
      <c r="P192" s="18">
        <v>0</v>
      </c>
      <c r="Q192" s="18">
        <v>0</v>
      </c>
      <c r="R192" s="18">
        <v>18</v>
      </c>
    </row>
    <row r="193" spans="1:18" s="17" customFormat="1" ht="12" customHeight="1" x14ac:dyDescent="0.2">
      <c r="A193" s="287" t="s">
        <v>233</v>
      </c>
      <c r="B193" s="287"/>
      <c r="C193" s="23">
        <v>1879</v>
      </c>
      <c r="D193" s="23">
        <v>1347</v>
      </c>
      <c r="E193" s="23">
        <v>21</v>
      </c>
      <c r="F193" s="23">
        <v>4</v>
      </c>
      <c r="G193" s="23">
        <v>1322</v>
      </c>
      <c r="H193" s="23">
        <v>510</v>
      </c>
      <c r="I193" s="23">
        <v>179</v>
      </c>
      <c r="J193" s="23">
        <v>163</v>
      </c>
      <c r="K193" s="23">
        <v>145</v>
      </c>
      <c r="L193" s="23">
        <v>60</v>
      </c>
      <c r="M193" s="23">
        <v>36</v>
      </c>
      <c r="N193" s="23">
        <v>10</v>
      </c>
      <c r="O193" s="23">
        <v>9</v>
      </c>
      <c r="P193" s="23">
        <v>10</v>
      </c>
      <c r="Q193" s="23">
        <v>3</v>
      </c>
      <c r="R193" s="23">
        <v>197</v>
      </c>
    </row>
    <row r="194" spans="1:18" s="17" customFormat="1" ht="12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s="17" customFormat="1" ht="12" customHeight="1" x14ac:dyDescent="0.2">
      <c r="A195" s="285" t="s">
        <v>234</v>
      </c>
      <c r="B195" s="285"/>
      <c r="C195" s="16">
        <f t="shared" ref="C195:R195" si="47">SUM(C196:C201)</f>
        <v>7056</v>
      </c>
      <c r="D195" s="16">
        <f t="shared" si="47"/>
        <v>4470</v>
      </c>
      <c r="E195" s="16">
        <f t="shared" si="47"/>
        <v>74</v>
      </c>
      <c r="F195" s="16">
        <f t="shared" si="47"/>
        <v>8</v>
      </c>
      <c r="G195" s="16">
        <f t="shared" si="47"/>
        <v>4388</v>
      </c>
      <c r="H195" s="16">
        <f t="shared" si="47"/>
        <v>953</v>
      </c>
      <c r="I195" s="16">
        <f t="shared" si="47"/>
        <v>854</v>
      </c>
      <c r="J195" s="16">
        <f t="shared" si="47"/>
        <v>823</v>
      </c>
      <c r="K195" s="16">
        <f t="shared" si="47"/>
        <v>616</v>
      </c>
      <c r="L195" s="16">
        <f t="shared" si="47"/>
        <v>181</v>
      </c>
      <c r="M195" s="16">
        <f t="shared" si="47"/>
        <v>119</v>
      </c>
      <c r="N195" s="16">
        <f t="shared" si="47"/>
        <v>52</v>
      </c>
      <c r="O195" s="16">
        <f t="shared" si="47"/>
        <v>32</v>
      </c>
      <c r="P195" s="16">
        <f t="shared" si="47"/>
        <v>17</v>
      </c>
      <c r="Q195" s="16">
        <f t="shared" si="47"/>
        <v>1</v>
      </c>
      <c r="R195" s="16">
        <f t="shared" si="47"/>
        <v>740</v>
      </c>
    </row>
    <row r="196" spans="1:18" s="17" customFormat="1" ht="12" customHeight="1" x14ac:dyDescent="0.2">
      <c r="A196" s="286" t="s">
        <v>235</v>
      </c>
      <c r="B196" s="286"/>
      <c r="C196" s="18">
        <v>3172</v>
      </c>
      <c r="D196" s="18">
        <v>1975</v>
      </c>
      <c r="E196" s="18">
        <v>41</v>
      </c>
      <c r="F196" s="18">
        <v>5</v>
      </c>
      <c r="G196" s="18">
        <v>1929</v>
      </c>
      <c r="H196" s="18">
        <v>429</v>
      </c>
      <c r="I196" s="18">
        <v>384</v>
      </c>
      <c r="J196" s="18">
        <v>280</v>
      </c>
      <c r="K196" s="18">
        <v>325</v>
      </c>
      <c r="L196" s="18">
        <v>74</v>
      </c>
      <c r="M196" s="18">
        <v>36</v>
      </c>
      <c r="N196" s="18">
        <v>26</v>
      </c>
      <c r="O196" s="18">
        <v>12</v>
      </c>
      <c r="P196" s="18">
        <v>7</v>
      </c>
      <c r="Q196" s="18">
        <v>1</v>
      </c>
      <c r="R196" s="18">
        <v>355</v>
      </c>
    </row>
    <row r="197" spans="1:18" s="17" customFormat="1" ht="12" customHeight="1" x14ac:dyDescent="0.2">
      <c r="A197" s="286" t="s">
        <v>236</v>
      </c>
      <c r="B197" s="286"/>
      <c r="C197" s="18">
        <v>1651</v>
      </c>
      <c r="D197" s="18">
        <v>1084</v>
      </c>
      <c r="E197" s="18">
        <v>21</v>
      </c>
      <c r="F197" s="18">
        <v>2</v>
      </c>
      <c r="G197" s="18">
        <v>1061</v>
      </c>
      <c r="H197" s="18">
        <v>239</v>
      </c>
      <c r="I197" s="18">
        <v>228</v>
      </c>
      <c r="J197" s="18">
        <v>170</v>
      </c>
      <c r="K197" s="18">
        <v>113</v>
      </c>
      <c r="L197" s="18">
        <v>66</v>
      </c>
      <c r="M197" s="18">
        <v>42</v>
      </c>
      <c r="N197" s="18">
        <v>15</v>
      </c>
      <c r="O197" s="18">
        <v>6</v>
      </c>
      <c r="P197" s="18">
        <v>1</v>
      </c>
      <c r="Q197" s="18">
        <v>0</v>
      </c>
      <c r="R197" s="18">
        <v>181</v>
      </c>
    </row>
    <row r="198" spans="1:18" s="17" customFormat="1" ht="12" customHeight="1" x14ac:dyDescent="0.2">
      <c r="A198" s="286" t="s">
        <v>237</v>
      </c>
      <c r="B198" s="286"/>
      <c r="C198" s="18">
        <v>355</v>
      </c>
      <c r="D198" s="18">
        <v>196</v>
      </c>
      <c r="E198" s="18">
        <v>3</v>
      </c>
      <c r="F198" s="18">
        <v>0</v>
      </c>
      <c r="G198" s="18">
        <v>193</v>
      </c>
      <c r="H198" s="18">
        <v>38</v>
      </c>
      <c r="I198" s="18">
        <v>45</v>
      </c>
      <c r="J198" s="18">
        <v>43</v>
      </c>
      <c r="K198" s="18">
        <v>19</v>
      </c>
      <c r="L198" s="18">
        <v>10</v>
      </c>
      <c r="M198" s="18">
        <v>11</v>
      </c>
      <c r="N198" s="18">
        <v>0</v>
      </c>
      <c r="O198" s="18">
        <v>3</v>
      </c>
      <c r="P198" s="18">
        <v>1</v>
      </c>
      <c r="Q198" s="18">
        <v>0</v>
      </c>
      <c r="R198" s="18">
        <v>23</v>
      </c>
    </row>
    <row r="199" spans="1:18" s="17" customFormat="1" ht="12" customHeight="1" x14ac:dyDescent="0.2">
      <c r="A199" s="286" t="s">
        <v>238</v>
      </c>
      <c r="B199" s="286"/>
      <c r="C199" s="18">
        <v>349</v>
      </c>
      <c r="D199" s="18">
        <v>201</v>
      </c>
      <c r="E199" s="18">
        <v>3</v>
      </c>
      <c r="F199" s="18">
        <v>0</v>
      </c>
      <c r="G199" s="18">
        <v>198</v>
      </c>
      <c r="H199" s="18">
        <v>36</v>
      </c>
      <c r="I199" s="18">
        <v>47</v>
      </c>
      <c r="J199" s="18">
        <v>25</v>
      </c>
      <c r="K199" s="18">
        <v>49</v>
      </c>
      <c r="L199" s="18">
        <v>5</v>
      </c>
      <c r="M199" s="18">
        <v>3</v>
      </c>
      <c r="N199" s="18">
        <v>6</v>
      </c>
      <c r="O199" s="18">
        <v>1</v>
      </c>
      <c r="P199" s="18">
        <v>1</v>
      </c>
      <c r="Q199" s="18">
        <v>0</v>
      </c>
      <c r="R199" s="18">
        <v>25</v>
      </c>
    </row>
    <row r="200" spans="1:18" s="17" customFormat="1" ht="12" customHeight="1" x14ac:dyDescent="0.2">
      <c r="A200" s="286" t="s">
        <v>239</v>
      </c>
      <c r="B200" s="286"/>
      <c r="C200" s="18">
        <v>964</v>
      </c>
      <c r="D200" s="18">
        <v>665</v>
      </c>
      <c r="E200" s="18">
        <v>5</v>
      </c>
      <c r="F200" s="18">
        <v>1</v>
      </c>
      <c r="G200" s="18">
        <v>659</v>
      </c>
      <c r="H200" s="18">
        <v>100</v>
      </c>
      <c r="I200" s="18">
        <v>94</v>
      </c>
      <c r="J200" s="18">
        <v>231</v>
      </c>
      <c r="K200" s="18">
        <v>91</v>
      </c>
      <c r="L200" s="18">
        <v>9</v>
      </c>
      <c r="M200" s="18">
        <v>19</v>
      </c>
      <c r="N200" s="18">
        <v>3</v>
      </c>
      <c r="O200" s="18">
        <v>5</v>
      </c>
      <c r="P200" s="18">
        <v>3</v>
      </c>
      <c r="Q200" s="18">
        <v>0</v>
      </c>
      <c r="R200" s="18">
        <v>104</v>
      </c>
    </row>
    <row r="201" spans="1:18" s="17" customFormat="1" ht="12" customHeight="1" x14ac:dyDescent="0.2">
      <c r="A201" s="287" t="s">
        <v>240</v>
      </c>
      <c r="B201" s="287"/>
      <c r="C201" s="23">
        <v>565</v>
      </c>
      <c r="D201" s="23">
        <v>349</v>
      </c>
      <c r="E201" s="23">
        <v>1</v>
      </c>
      <c r="F201" s="23">
        <v>0</v>
      </c>
      <c r="G201" s="23">
        <v>348</v>
      </c>
      <c r="H201" s="23">
        <v>111</v>
      </c>
      <c r="I201" s="23">
        <v>56</v>
      </c>
      <c r="J201" s="23">
        <v>74</v>
      </c>
      <c r="K201" s="23">
        <v>19</v>
      </c>
      <c r="L201" s="23">
        <v>17</v>
      </c>
      <c r="M201" s="23">
        <v>8</v>
      </c>
      <c r="N201" s="23">
        <v>2</v>
      </c>
      <c r="O201" s="23">
        <v>5</v>
      </c>
      <c r="P201" s="23">
        <v>4</v>
      </c>
      <c r="Q201" s="23">
        <v>0</v>
      </c>
      <c r="R201" s="23">
        <v>52</v>
      </c>
    </row>
    <row r="202" spans="1:18" s="17" customFormat="1" ht="12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s="17" customFormat="1" ht="12" customHeight="1" x14ac:dyDescent="0.2">
      <c r="A203" s="285" t="s">
        <v>241</v>
      </c>
      <c r="B203" s="285"/>
      <c r="C203" s="16">
        <f t="shared" ref="C203:R203" si="48">SUM(C204:C208)</f>
        <v>5210</v>
      </c>
      <c r="D203" s="16">
        <f t="shared" si="48"/>
        <v>2734</v>
      </c>
      <c r="E203" s="16">
        <f t="shared" si="48"/>
        <v>28</v>
      </c>
      <c r="F203" s="16">
        <f t="shared" si="48"/>
        <v>4</v>
      </c>
      <c r="G203" s="16">
        <f t="shared" si="48"/>
        <v>2702</v>
      </c>
      <c r="H203" s="16">
        <f t="shared" si="48"/>
        <v>632</v>
      </c>
      <c r="I203" s="16">
        <f t="shared" si="48"/>
        <v>482</v>
      </c>
      <c r="J203" s="16">
        <f t="shared" si="48"/>
        <v>513</v>
      </c>
      <c r="K203" s="16">
        <f t="shared" si="48"/>
        <v>341</v>
      </c>
      <c r="L203" s="16">
        <f t="shared" si="48"/>
        <v>77</v>
      </c>
      <c r="M203" s="16">
        <f t="shared" si="48"/>
        <v>132</v>
      </c>
      <c r="N203" s="16">
        <f t="shared" si="48"/>
        <v>21</v>
      </c>
      <c r="O203" s="16">
        <f t="shared" si="48"/>
        <v>38</v>
      </c>
      <c r="P203" s="16">
        <f t="shared" si="48"/>
        <v>12</v>
      </c>
      <c r="Q203" s="16">
        <f t="shared" si="48"/>
        <v>4</v>
      </c>
      <c r="R203" s="16">
        <f t="shared" si="48"/>
        <v>450</v>
      </c>
    </row>
    <row r="204" spans="1:18" s="17" customFormat="1" ht="12" customHeight="1" x14ac:dyDescent="0.2">
      <c r="A204" s="286" t="s">
        <v>242</v>
      </c>
      <c r="B204" s="286"/>
      <c r="C204" s="18">
        <v>1502</v>
      </c>
      <c r="D204" s="18">
        <v>768</v>
      </c>
      <c r="E204" s="18">
        <v>5</v>
      </c>
      <c r="F204" s="18">
        <v>0</v>
      </c>
      <c r="G204" s="18">
        <v>763</v>
      </c>
      <c r="H204" s="18">
        <v>163</v>
      </c>
      <c r="I204" s="18">
        <v>131</v>
      </c>
      <c r="J204" s="18">
        <v>179</v>
      </c>
      <c r="K204" s="18">
        <v>75</v>
      </c>
      <c r="L204" s="18">
        <v>21</v>
      </c>
      <c r="M204" s="18">
        <v>25</v>
      </c>
      <c r="N204" s="18">
        <v>11</v>
      </c>
      <c r="O204" s="18">
        <v>9</v>
      </c>
      <c r="P204" s="18">
        <v>1</v>
      </c>
      <c r="Q204" s="18">
        <v>0</v>
      </c>
      <c r="R204" s="18">
        <v>148</v>
      </c>
    </row>
    <row r="205" spans="1:18" s="17" customFormat="1" ht="12" customHeight="1" x14ac:dyDescent="0.2">
      <c r="A205" s="286" t="s">
        <v>243</v>
      </c>
      <c r="B205" s="286"/>
      <c r="C205" s="18">
        <v>1465</v>
      </c>
      <c r="D205" s="18">
        <v>851</v>
      </c>
      <c r="E205" s="18">
        <v>11</v>
      </c>
      <c r="F205" s="18">
        <v>0</v>
      </c>
      <c r="G205" s="18">
        <v>840</v>
      </c>
      <c r="H205" s="18">
        <v>228</v>
      </c>
      <c r="I205" s="18">
        <v>140</v>
      </c>
      <c r="J205" s="18">
        <v>103</v>
      </c>
      <c r="K205" s="18">
        <v>126</v>
      </c>
      <c r="L205" s="18">
        <v>18</v>
      </c>
      <c r="M205" s="18">
        <v>70</v>
      </c>
      <c r="N205" s="18">
        <v>2</v>
      </c>
      <c r="O205" s="18">
        <v>19</v>
      </c>
      <c r="P205" s="18">
        <v>1</v>
      </c>
      <c r="Q205" s="18">
        <v>1</v>
      </c>
      <c r="R205" s="18">
        <v>132</v>
      </c>
    </row>
    <row r="206" spans="1:18" s="17" customFormat="1" ht="12" customHeight="1" x14ac:dyDescent="0.2">
      <c r="A206" s="286" t="s">
        <v>244</v>
      </c>
      <c r="B206" s="286"/>
      <c r="C206" s="18">
        <v>254</v>
      </c>
      <c r="D206" s="18">
        <v>181</v>
      </c>
      <c r="E206" s="18">
        <v>1</v>
      </c>
      <c r="F206" s="18">
        <v>0</v>
      </c>
      <c r="G206" s="18">
        <v>180</v>
      </c>
      <c r="H206" s="18">
        <v>24</v>
      </c>
      <c r="I206" s="18">
        <v>38</v>
      </c>
      <c r="J206" s="18">
        <v>47</v>
      </c>
      <c r="K206" s="18">
        <v>25</v>
      </c>
      <c r="L206" s="18">
        <v>9</v>
      </c>
      <c r="M206" s="18">
        <v>3</v>
      </c>
      <c r="N206" s="18">
        <v>5</v>
      </c>
      <c r="O206" s="18">
        <v>3</v>
      </c>
      <c r="P206" s="18">
        <v>0</v>
      </c>
      <c r="Q206" s="18">
        <v>0</v>
      </c>
      <c r="R206" s="18">
        <v>26</v>
      </c>
    </row>
    <row r="207" spans="1:18" s="17" customFormat="1" ht="12" customHeight="1" x14ac:dyDescent="0.2">
      <c r="A207" s="286" t="s">
        <v>245</v>
      </c>
      <c r="B207" s="286"/>
      <c r="C207" s="18">
        <v>1700</v>
      </c>
      <c r="D207" s="18">
        <v>792</v>
      </c>
      <c r="E207" s="18">
        <v>9</v>
      </c>
      <c r="F207" s="18">
        <v>4</v>
      </c>
      <c r="G207" s="18">
        <v>779</v>
      </c>
      <c r="H207" s="18">
        <v>199</v>
      </c>
      <c r="I207" s="18">
        <v>147</v>
      </c>
      <c r="J207" s="18">
        <v>171</v>
      </c>
      <c r="K207" s="18">
        <v>91</v>
      </c>
      <c r="L207" s="18">
        <v>19</v>
      </c>
      <c r="M207" s="18">
        <v>22</v>
      </c>
      <c r="N207" s="18">
        <v>2</v>
      </c>
      <c r="O207" s="18">
        <v>6</v>
      </c>
      <c r="P207" s="18">
        <v>9</v>
      </c>
      <c r="Q207" s="18">
        <v>0</v>
      </c>
      <c r="R207" s="18">
        <v>113</v>
      </c>
    </row>
    <row r="208" spans="1:18" s="17" customFormat="1" ht="12" customHeight="1" x14ac:dyDescent="0.2">
      <c r="A208" s="287" t="s">
        <v>246</v>
      </c>
      <c r="B208" s="287"/>
      <c r="C208" s="23">
        <v>289</v>
      </c>
      <c r="D208" s="23">
        <v>142</v>
      </c>
      <c r="E208" s="23">
        <v>2</v>
      </c>
      <c r="F208" s="23">
        <v>0</v>
      </c>
      <c r="G208" s="23">
        <v>140</v>
      </c>
      <c r="H208" s="23">
        <v>18</v>
      </c>
      <c r="I208" s="23">
        <v>26</v>
      </c>
      <c r="J208" s="23">
        <v>13</v>
      </c>
      <c r="K208" s="23">
        <v>24</v>
      </c>
      <c r="L208" s="23">
        <v>10</v>
      </c>
      <c r="M208" s="23">
        <v>12</v>
      </c>
      <c r="N208" s="23">
        <v>1</v>
      </c>
      <c r="O208" s="23">
        <v>1</v>
      </c>
      <c r="P208" s="23">
        <v>1</v>
      </c>
      <c r="Q208" s="23">
        <v>3</v>
      </c>
      <c r="R208" s="23">
        <v>31</v>
      </c>
    </row>
    <row r="209" spans="1:18" s="17" customFormat="1" ht="12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s="17" customFormat="1" ht="12" customHeight="1" x14ac:dyDescent="0.2">
      <c r="A210" s="285" t="s">
        <v>247</v>
      </c>
      <c r="B210" s="285"/>
      <c r="C210" s="16">
        <f t="shared" ref="C210:R210" si="49">SUM(C211:C228)</f>
        <v>6299</v>
      </c>
      <c r="D210" s="16">
        <f t="shared" si="49"/>
        <v>4305</v>
      </c>
      <c r="E210" s="16">
        <f t="shared" si="49"/>
        <v>45</v>
      </c>
      <c r="F210" s="16">
        <f t="shared" si="49"/>
        <v>4</v>
      </c>
      <c r="G210" s="16">
        <f t="shared" si="49"/>
        <v>4256</v>
      </c>
      <c r="H210" s="16">
        <f t="shared" si="49"/>
        <v>944</v>
      </c>
      <c r="I210" s="16">
        <f t="shared" si="49"/>
        <v>688</v>
      </c>
      <c r="J210" s="16">
        <f t="shared" si="49"/>
        <v>1170</v>
      </c>
      <c r="K210" s="16">
        <f t="shared" si="49"/>
        <v>472</v>
      </c>
      <c r="L210" s="16">
        <f t="shared" si="49"/>
        <v>127</v>
      </c>
      <c r="M210" s="16">
        <f t="shared" si="49"/>
        <v>145</v>
      </c>
      <c r="N210" s="16">
        <f t="shared" si="49"/>
        <v>19</v>
      </c>
      <c r="O210" s="16">
        <f t="shared" si="49"/>
        <v>45</v>
      </c>
      <c r="P210" s="16">
        <f t="shared" si="49"/>
        <v>12</v>
      </c>
      <c r="Q210" s="16">
        <f t="shared" si="49"/>
        <v>1</v>
      </c>
      <c r="R210" s="16">
        <f t="shared" si="49"/>
        <v>633</v>
      </c>
    </row>
    <row r="211" spans="1:18" s="17" customFormat="1" ht="12" customHeight="1" x14ac:dyDescent="0.2">
      <c r="A211" s="286" t="s">
        <v>248</v>
      </c>
      <c r="B211" s="286"/>
      <c r="C211" s="18">
        <v>1094</v>
      </c>
      <c r="D211" s="18">
        <v>796</v>
      </c>
      <c r="E211" s="18">
        <v>7</v>
      </c>
      <c r="F211" s="18">
        <v>0</v>
      </c>
      <c r="G211" s="18">
        <v>789</v>
      </c>
      <c r="H211" s="18">
        <v>202</v>
      </c>
      <c r="I211" s="18">
        <v>121</v>
      </c>
      <c r="J211" s="18">
        <v>257</v>
      </c>
      <c r="K211" s="18">
        <v>34</v>
      </c>
      <c r="L211" s="18">
        <v>12</v>
      </c>
      <c r="M211" s="18">
        <v>33</v>
      </c>
      <c r="N211" s="18">
        <v>0</v>
      </c>
      <c r="O211" s="18">
        <v>14</v>
      </c>
      <c r="P211" s="18">
        <v>3</v>
      </c>
      <c r="Q211" s="18">
        <v>1</v>
      </c>
      <c r="R211" s="18">
        <v>112</v>
      </c>
    </row>
    <row r="212" spans="1:18" s="17" customFormat="1" ht="12" customHeight="1" x14ac:dyDescent="0.2">
      <c r="A212" s="286" t="s">
        <v>249</v>
      </c>
      <c r="B212" s="286"/>
      <c r="C212" s="18">
        <v>82</v>
      </c>
      <c r="D212" s="18">
        <v>52</v>
      </c>
      <c r="E212" s="18">
        <v>0</v>
      </c>
      <c r="F212" s="18">
        <v>0</v>
      </c>
      <c r="G212" s="18">
        <v>52</v>
      </c>
      <c r="H212" s="18">
        <v>12</v>
      </c>
      <c r="I212" s="18">
        <v>5</v>
      </c>
      <c r="J212" s="18">
        <v>18</v>
      </c>
      <c r="K212" s="18">
        <v>10</v>
      </c>
      <c r="L212" s="18">
        <v>0</v>
      </c>
      <c r="M212" s="18">
        <v>1</v>
      </c>
      <c r="N212" s="18">
        <v>0</v>
      </c>
      <c r="O212" s="18">
        <v>0</v>
      </c>
      <c r="P212" s="18">
        <v>0</v>
      </c>
      <c r="Q212" s="18">
        <v>0</v>
      </c>
      <c r="R212" s="18">
        <v>6</v>
      </c>
    </row>
    <row r="213" spans="1:18" s="17" customFormat="1" ht="12" customHeight="1" x14ac:dyDescent="0.2">
      <c r="A213" s="286" t="s">
        <v>250</v>
      </c>
      <c r="B213" s="286"/>
      <c r="C213" s="18">
        <v>61</v>
      </c>
      <c r="D213" s="18">
        <v>45</v>
      </c>
      <c r="E213" s="18">
        <v>0</v>
      </c>
      <c r="F213" s="18">
        <v>0</v>
      </c>
      <c r="G213" s="18">
        <v>45</v>
      </c>
      <c r="H213" s="18">
        <v>4</v>
      </c>
      <c r="I213" s="18">
        <v>5</v>
      </c>
      <c r="J213" s="18">
        <v>22</v>
      </c>
      <c r="K213" s="18">
        <v>2</v>
      </c>
      <c r="L213" s="18">
        <v>3</v>
      </c>
      <c r="M213" s="18">
        <v>2</v>
      </c>
      <c r="N213" s="18">
        <v>0</v>
      </c>
      <c r="O213" s="18">
        <v>1</v>
      </c>
      <c r="P213" s="18">
        <v>0</v>
      </c>
      <c r="Q213" s="18">
        <v>0</v>
      </c>
      <c r="R213" s="18">
        <v>6</v>
      </c>
    </row>
    <row r="214" spans="1:18" s="17" customFormat="1" ht="12" customHeight="1" x14ac:dyDescent="0.2">
      <c r="A214" s="286" t="s">
        <v>251</v>
      </c>
      <c r="B214" s="286"/>
      <c r="C214" s="18">
        <v>484</v>
      </c>
      <c r="D214" s="18">
        <v>292</v>
      </c>
      <c r="E214" s="18">
        <v>3</v>
      </c>
      <c r="F214" s="18">
        <v>1</v>
      </c>
      <c r="G214" s="18">
        <v>288</v>
      </c>
      <c r="H214" s="18">
        <v>36</v>
      </c>
      <c r="I214" s="18">
        <v>46</v>
      </c>
      <c r="J214" s="18">
        <v>96</v>
      </c>
      <c r="K214" s="18">
        <v>45</v>
      </c>
      <c r="L214" s="18">
        <v>6</v>
      </c>
      <c r="M214" s="18">
        <v>10</v>
      </c>
      <c r="N214" s="18">
        <v>3</v>
      </c>
      <c r="O214" s="18">
        <v>2</v>
      </c>
      <c r="P214" s="18">
        <v>2</v>
      </c>
      <c r="Q214" s="18">
        <v>0</v>
      </c>
      <c r="R214" s="18">
        <v>42</v>
      </c>
    </row>
    <row r="215" spans="1:18" s="17" customFormat="1" ht="12" customHeight="1" x14ac:dyDescent="0.2">
      <c r="A215" s="286" t="s">
        <v>252</v>
      </c>
      <c r="B215" s="286"/>
      <c r="C215" s="18">
        <v>42</v>
      </c>
      <c r="D215" s="18">
        <v>21</v>
      </c>
      <c r="E215" s="18">
        <v>0</v>
      </c>
      <c r="F215" s="18">
        <v>0</v>
      </c>
      <c r="G215" s="18">
        <v>21</v>
      </c>
      <c r="H215" s="18">
        <v>3</v>
      </c>
      <c r="I215" s="18">
        <v>1</v>
      </c>
      <c r="J215" s="18">
        <v>10</v>
      </c>
      <c r="K215" s="18">
        <v>0</v>
      </c>
      <c r="L215" s="18">
        <v>2</v>
      </c>
      <c r="M215" s="18">
        <v>1</v>
      </c>
      <c r="N215" s="18">
        <v>0</v>
      </c>
      <c r="O215" s="18">
        <v>0</v>
      </c>
      <c r="P215" s="18">
        <v>1</v>
      </c>
      <c r="Q215" s="18">
        <v>0</v>
      </c>
      <c r="R215" s="18">
        <v>3</v>
      </c>
    </row>
    <row r="216" spans="1:18" s="17" customFormat="1" ht="12" customHeight="1" x14ac:dyDescent="0.2">
      <c r="A216" s="286" t="s">
        <v>253</v>
      </c>
      <c r="B216" s="286"/>
      <c r="C216" s="18">
        <v>62</v>
      </c>
      <c r="D216" s="18">
        <v>35</v>
      </c>
      <c r="E216" s="18">
        <v>0</v>
      </c>
      <c r="F216" s="18">
        <v>0</v>
      </c>
      <c r="G216" s="18">
        <v>35</v>
      </c>
      <c r="H216" s="18">
        <v>2</v>
      </c>
      <c r="I216" s="18">
        <v>6</v>
      </c>
      <c r="J216" s="18">
        <v>12</v>
      </c>
      <c r="K216" s="18">
        <v>7</v>
      </c>
      <c r="L216" s="18">
        <v>1</v>
      </c>
      <c r="M216" s="18">
        <v>1</v>
      </c>
      <c r="N216" s="18">
        <v>2</v>
      </c>
      <c r="O216" s="18">
        <v>1</v>
      </c>
      <c r="P216" s="18">
        <v>0</v>
      </c>
      <c r="Q216" s="18">
        <v>0</v>
      </c>
      <c r="R216" s="18">
        <v>3</v>
      </c>
    </row>
    <row r="217" spans="1:18" s="17" customFormat="1" ht="12" customHeight="1" x14ac:dyDescent="0.2">
      <c r="A217" s="286" t="s">
        <v>254</v>
      </c>
      <c r="B217" s="286"/>
      <c r="C217" s="18">
        <v>79</v>
      </c>
      <c r="D217" s="18">
        <v>52</v>
      </c>
      <c r="E217" s="18">
        <v>0</v>
      </c>
      <c r="F217" s="18">
        <v>0</v>
      </c>
      <c r="G217" s="18">
        <v>52</v>
      </c>
      <c r="H217" s="18">
        <v>12</v>
      </c>
      <c r="I217" s="18">
        <v>4</v>
      </c>
      <c r="J217" s="18">
        <v>13</v>
      </c>
      <c r="K217" s="18">
        <v>13</v>
      </c>
      <c r="L217" s="18">
        <v>1</v>
      </c>
      <c r="M217" s="18">
        <v>1</v>
      </c>
      <c r="N217" s="18">
        <v>0</v>
      </c>
      <c r="O217" s="18">
        <v>0</v>
      </c>
      <c r="P217" s="18">
        <v>0</v>
      </c>
      <c r="Q217" s="18">
        <v>0</v>
      </c>
      <c r="R217" s="18">
        <v>8</v>
      </c>
    </row>
    <row r="218" spans="1:18" s="17" customFormat="1" ht="12" customHeight="1" x14ac:dyDescent="0.2">
      <c r="A218" s="286" t="s">
        <v>255</v>
      </c>
      <c r="B218" s="286"/>
      <c r="C218" s="18">
        <v>361</v>
      </c>
      <c r="D218" s="18">
        <v>267</v>
      </c>
      <c r="E218" s="18">
        <v>6</v>
      </c>
      <c r="F218" s="18">
        <v>1</v>
      </c>
      <c r="G218" s="18">
        <v>260</v>
      </c>
      <c r="H218" s="18">
        <v>45</v>
      </c>
      <c r="I218" s="18">
        <v>34</v>
      </c>
      <c r="J218" s="18">
        <v>94</v>
      </c>
      <c r="K218" s="18">
        <v>39</v>
      </c>
      <c r="L218" s="18">
        <v>9</v>
      </c>
      <c r="M218" s="18">
        <v>10</v>
      </c>
      <c r="N218" s="18">
        <v>0</v>
      </c>
      <c r="O218" s="18">
        <v>3</v>
      </c>
      <c r="P218" s="18">
        <v>0</v>
      </c>
      <c r="Q218" s="18">
        <v>0</v>
      </c>
      <c r="R218" s="18">
        <v>26</v>
      </c>
    </row>
    <row r="219" spans="1:18" s="17" customFormat="1" ht="12" customHeight="1" x14ac:dyDescent="0.2">
      <c r="A219" s="286" t="s">
        <v>256</v>
      </c>
      <c r="B219" s="286"/>
      <c r="C219" s="18">
        <v>154</v>
      </c>
      <c r="D219" s="18">
        <v>120</v>
      </c>
      <c r="E219" s="18">
        <v>1</v>
      </c>
      <c r="F219" s="18">
        <v>0</v>
      </c>
      <c r="G219" s="18">
        <v>119</v>
      </c>
      <c r="H219" s="18">
        <v>35</v>
      </c>
      <c r="I219" s="18">
        <v>14</v>
      </c>
      <c r="J219" s="18">
        <v>23</v>
      </c>
      <c r="K219" s="18">
        <v>8</v>
      </c>
      <c r="L219" s="18">
        <v>2</v>
      </c>
      <c r="M219" s="18">
        <v>11</v>
      </c>
      <c r="N219" s="18">
        <v>0</v>
      </c>
      <c r="O219" s="18">
        <v>4</v>
      </c>
      <c r="P219" s="18">
        <v>2</v>
      </c>
      <c r="Q219" s="18">
        <v>0</v>
      </c>
      <c r="R219" s="18">
        <v>20</v>
      </c>
    </row>
    <row r="220" spans="1:18" s="17" customFormat="1" ht="12" customHeight="1" x14ac:dyDescent="0.2">
      <c r="A220" s="286" t="s">
        <v>257</v>
      </c>
      <c r="B220" s="286"/>
      <c r="C220" s="18">
        <v>1194</v>
      </c>
      <c r="D220" s="18">
        <v>870</v>
      </c>
      <c r="E220" s="18">
        <v>9</v>
      </c>
      <c r="F220" s="18">
        <v>0</v>
      </c>
      <c r="G220" s="18">
        <v>861</v>
      </c>
      <c r="H220" s="18">
        <v>184</v>
      </c>
      <c r="I220" s="18">
        <v>130</v>
      </c>
      <c r="J220" s="18">
        <v>244</v>
      </c>
      <c r="K220" s="18">
        <v>90</v>
      </c>
      <c r="L220" s="18">
        <v>35</v>
      </c>
      <c r="M220" s="18">
        <v>15</v>
      </c>
      <c r="N220" s="18">
        <v>5</v>
      </c>
      <c r="O220" s="18">
        <v>7</v>
      </c>
      <c r="P220" s="18">
        <v>2</v>
      </c>
      <c r="Q220" s="18">
        <v>0</v>
      </c>
      <c r="R220" s="18">
        <v>149</v>
      </c>
    </row>
    <row r="221" spans="1:18" s="17" customFormat="1" ht="12" customHeight="1" x14ac:dyDescent="0.2">
      <c r="A221" s="286" t="s">
        <v>258</v>
      </c>
      <c r="B221" s="286"/>
      <c r="C221" s="18">
        <v>556</v>
      </c>
      <c r="D221" s="18">
        <v>371</v>
      </c>
      <c r="E221" s="18">
        <v>2</v>
      </c>
      <c r="F221" s="18">
        <v>0</v>
      </c>
      <c r="G221" s="18">
        <v>369</v>
      </c>
      <c r="H221" s="18">
        <v>70</v>
      </c>
      <c r="I221" s="18">
        <v>67</v>
      </c>
      <c r="J221" s="18">
        <v>118</v>
      </c>
      <c r="K221" s="18">
        <v>50</v>
      </c>
      <c r="L221" s="18">
        <v>8</v>
      </c>
      <c r="M221" s="18">
        <v>5</v>
      </c>
      <c r="N221" s="18">
        <v>1</v>
      </c>
      <c r="O221" s="18">
        <v>1</v>
      </c>
      <c r="P221" s="18">
        <v>1</v>
      </c>
      <c r="Q221" s="18">
        <v>0</v>
      </c>
      <c r="R221" s="18">
        <v>48</v>
      </c>
    </row>
    <row r="222" spans="1:18" s="17" customFormat="1" ht="12" customHeight="1" x14ac:dyDescent="0.2">
      <c r="A222" s="286" t="s">
        <v>259</v>
      </c>
      <c r="B222" s="286"/>
      <c r="C222" s="18">
        <v>172</v>
      </c>
      <c r="D222" s="18">
        <v>123</v>
      </c>
      <c r="E222" s="18">
        <v>2</v>
      </c>
      <c r="F222" s="18">
        <v>0</v>
      </c>
      <c r="G222" s="18">
        <v>121</v>
      </c>
      <c r="H222" s="18">
        <v>30</v>
      </c>
      <c r="I222" s="18">
        <v>24</v>
      </c>
      <c r="J222" s="18">
        <v>12</v>
      </c>
      <c r="K222" s="18">
        <v>11</v>
      </c>
      <c r="L222" s="18">
        <v>5</v>
      </c>
      <c r="M222" s="18">
        <v>2</v>
      </c>
      <c r="N222" s="18">
        <v>3</v>
      </c>
      <c r="O222" s="18">
        <v>0</v>
      </c>
      <c r="P222" s="18">
        <v>0</v>
      </c>
      <c r="Q222" s="18">
        <v>0</v>
      </c>
      <c r="R222" s="18">
        <v>34</v>
      </c>
    </row>
    <row r="223" spans="1:18" s="17" customFormat="1" ht="12" customHeight="1" x14ac:dyDescent="0.2">
      <c r="A223" s="286" t="s">
        <v>260</v>
      </c>
      <c r="B223" s="286"/>
      <c r="C223" s="18">
        <v>132</v>
      </c>
      <c r="D223" s="18">
        <v>95</v>
      </c>
      <c r="E223" s="18">
        <v>0</v>
      </c>
      <c r="F223" s="18">
        <v>0</v>
      </c>
      <c r="G223" s="18">
        <v>95</v>
      </c>
      <c r="H223" s="18">
        <v>23</v>
      </c>
      <c r="I223" s="18">
        <v>20</v>
      </c>
      <c r="J223" s="18">
        <v>20</v>
      </c>
      <c r="K223" s="18">
        <v>8</v>
      </c>
      <c r="L223" s="18">
        <v>3</v>
      </c>
      <c r="M223" s="18">
        <v>4</v>
      </c>
      <c r="N223" s="18">
        <v>0</v>
      </c>
      <c r="O223" s="18">
        <v>2</v>
      </c>
      <c r="P223" s="18">
        <v>0</v>
      </c>
      <c r="Q223" s="18">
        <v>0</v>
      </c>
      <c r="R223" s="18">
        <v>15</v>
      </c>
    </row>
    <row r="224" spans="1:18" s="17" customFormat="1" ht="12" customHeight="1" x14ac:dyDescent="0.2">
      <c r="A224" s="286" t="s">
        <v>261</v>
      </c>
      <c r="B224" s="286"/>
      <c r="C224" s="18">
        <v>230</v>
      </c>
      <c r="D224" s="18">
        <v>147</v>
      </c>
      <c r="E224" s="18">
        <v>2</v>
      </c>
      <c r="F224" s="18">
        <v>0</v>
      </c>
      <c r="G224" s="18">
        <v>145</v>
      </c>
      <c r="H224" s="18">
        <v>52</v>
      </c>
      <c r="I224" s="18">
        <v>23</v>
      </c>
      <c r="J224" s="18">
        <v>26</v>
      </c>
      <c r="K224" s="18">
        <v>23</v>
      </c>
      <c r="L224" s="18">
        <v>4</v>
      </c>
      <c r="M224" s="18">
        <v>1</v>
      </c>
      <c r="N224" s="18">
        <v>0</v>
      </c>
      <c r="O224" s="18">
        <v>1</v>
      </c>
      <c r="P224" s="18">
        <v>0</v>
      </c>
      <c r="Q224" s="18">
        <v>0</v>
      </c>
      <c r="R224" s="18">
        <v>15</v>
      </c>
    </row>
    <row r="225" spans="1:18" s="17" customFormat="1" ht="12" customHeight="1" x14ac:dyDescent="0.2">
      <c r="A225" s="286" t="s">
        <v>262</v>
      </c>
      <c r="B225" s="286"/>
      <c r="C225" s="18">
        <v>381</v>
      </c>
      <c r="D225" s="18">
        <v>248</v>
      </c>
      <c r="E225" s="18">
        <v>1</v>
      </c>
      <c r="F225" s="18">
        <v>2</v>
      </c>
      <c r="G225" s="18">
        <v>245</v>
      </c>
      <c r="H225" s="18">
        <v>25</v>
      </c>
      <c r="I225" s="18">
        <v>46</v>
      </c>
      <c r="J225" s="18">
        <v>42</v>
      </c>
      <c r="K225" s="18">
        <v>81</v>
      </c>
      <c r="L225" s="18">
        <v>12</v>
      </c>
      <c r="M225" s="18">
        <v>8</v>
      </c>
      <c r="N225" s="18">
        <v>1</v>
      </c>
      <c r="O225" s="18">
        <v>2</v>
      </c>
      <c r="P225" s="18">
        <v>0</v>
      </c>
      <c r="Q225" s="18">
        <v>0</v>
      </c>
      <c r="R225" s="18">
        <v>28</v>
      </c>
    </row>
    <row r="226" spans="1:18" s="17" customFormat="1" ht="12" customHeight="1" x14ac:dyDescent="0.2">
      <c r="A226" s="286" t="s">
        <v>263</v>
      </c>
      <c r="B226" s="286"/>
      <c r="C226" s="18">
        <v>291</v>
      </c>
      <c r="D226" s="18">
        <v>213</v>
      </c>
      <c r="E226" s="18">
        <v>1</v>
      </c>
      <c r="F226" s="18">
        <v>0</v>
      </c>
      <c r="G226" s="18">
        <v>212</v>
      </c>
      <c r="H226" s="18">
        <v>50</v>
      </c>
      <c r="I226" s="18">
        <v>40</v>
      </c>
      <c r="J226" s="18">
        <v>43</v>
      </c>
      <c r="K226" s="18">
        <v>16</v>
      </c>
      <c r="L226" s="18">
        <v>7</v>
      </c>
      <c r="M226" s="18">
        <v>14</v>
      </c>
      <c r="N226" s="18">
        <v>0</v>
      </c>
      <c r="O226" s="18">
        <v>1</v>
      </c>
      <c r="P226" s="18">
        <v>0</v>
      </c>
      <c r="Q226" s="18">
        <v>0</v>
      </c>
      <c r="R226" s="18">
        <v>41</v>
      </c>
    </row>
    <row r="227" spans="1:18" s="17" customFormat="1" ht="12" customHeight="1" x14ac:dyDescent="0.2">
      <c r="A227" s="286" t="s">
        <v>264</v>
      </c>
      <c r="B227" s="286"/>
      <c r="C227" s="18">
        <v>862</v>
      </c>
      <c r="D227" s="18">
        <v>524</v>
      </c>
      <c r="E227" s="18">
        <v>11</v>
      </c>
      <c r="F227" s="18">
        <v>0</v>
      </c>
      <c r="G227" s="18">
        <v>513</v>
      </c>
      <c r="H227" s="18">
        <v>154</v>
      </c>
      <c r="I227" s="18">
        <v>92</v>
      </c>
      <c r="J227" s="18">
        <v>108</v>
      </c>
      <c r="K227" s="18">
        <v>32</v>
      </c>
      <c r="L227" s="18">
        <v>17</v>
      </c>
      <c r="M227" s="18">
        <v>26</v>
      </c>
      <c r="N227" s="18">
        <v>4</v>
      </c>
      <c r="O227" s="18">
        <v>6</v>
      </c>
      <c r="P227" s="18">
        <v>1</v>
      </c>
      <c r="Q227" s="18">
        <v>0</v>
      </c>
      <c r="R227" s="18">
        <v>73</v>
      </c>
    </row>
    <row r="228" spans="1:18" s="17" customFormat="1" ht="12" customHeight="1" x14ac:dyDescent="0.2">
      <c r="A228" s="287" t="s">
        <v>265</v>
      </c>
      <c r="B228" s="287"/>
      <c r="C228" s="23">
        <v>62</v>
      </c>
      <c r="D228" s="23">
        <v>34</v>
      </c>
      <c r="E228" s="23">
        <v>0</v>
      </c>
      <c r="F228" s="23">
        <v>0</v>
      </c>
      <c r="G228" s="23">
        <v>34</v>
      </c>
      <c r="H228" s="23">
        <v>5</v>
      </c>
      <c r="I228" s="23">
        <v>10</v>
      </c>
      <c r="J228" s="23">
        <v>12</v>
      </c>
      <c r="K228" s="23">
        <v>3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4</v>
      </c>
    </row>
    <row r="229" spans="1:18" s="17" customFormat="1" ht="12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s="17" customFormat="1" ht="12" customHeight="1" x14ac:dyDescent="0.2">
      <c r="A230" s="285" t="s">
        <v>266</v>
      </c>
      <c r="B230" s="285"/>
      <c r="C230" s="16">
        <f t="shared" ref="C230:R230" si="50">SUM(C231:C238)</f>
        <v>213405</v>
      </c>
      <c r="D230" s="16">
        <f t="shared" si="50"/>
        <v>125246</v>
      </c>
      <c r="E230" s="16">
        <f t="shared" si="50"/>
        <v>1577</v>
      </c>
      <c r="F230" s="16">
        <f t="shared" si="50"/>
        <v>290</v>
      </c>
      <c r="G230" s="16">
        <f t="shared" si="50"/>
        <v>123379</v>
      </c>
      <c r="H230" s="16">
        <f t="shared" si="50"/>
        <v>26267</v>
      </c>
      <c r="I230" s="16">
        <f t="shared" si="50"/>
        <v>24207</v>
      </c>
      <c r="J230" s="16">
        <f t="shared" si="50"/>
        <v>21219</v>
      </c>
      <c r="K230" s="16">
        <f t="shared" si="50"/>
        <v>15711</v>
      </c>
      <c r="L230" s="16">
        <f t="shared" si="50"/>
        <v>7838</v>
      </c>
      <c r="M230" s="16">
        <f t="shared" si="50"/>
        <v>5549</v>
      </c>
      <c r="N230" s="16">
        <f t="shared" si="50"/>
        <v>1222</v>
      </c>
      <c r="O230" s="16">
        <f t="shared" si="50"/>
        <v>894</v>
      </c>
      <c r="P230" s="16">
        <f t="shared" si="50"/>
        <v>760</v>
      </c>
      <c r="Q230" s="16">
        <f t="shared" si="50"/>
        <v>297</v>
      </c>
      <c r="R230" s="16">
        <f t="shared" si="50"/>
        <v>19415</v>
      </c>
    </row>
    <row r="231" spans="1:18" s="17" customFormat="1" ht="12" customHeight="1" x14ac:dyDescent="0.2">
      <c r="A231" s="286" t="s">
        <v>267</v>
      </c>
      <c r="B231" s="286"/>
      <c r="C231" s="18">
        <f t="shared" ref="C231:R231" si="51">SUM(C58:C71)</f>
        <v>33575</v>
      </c>
      <c r="D231" s="18">
        <f t="shared" si="51"/>
        <v>21663</v>
      </c>
      <c r="E231" s="18">
        <f t="shared" si="51"/>
        <v>288</v>
      </c>
      <c r="F231" s="18">
        <f t="shared" si="51"/>
        <v>40</v>
      </c>
      <c r="G231" s="18">
        <f t="shared" si="51"/>
        <v>21335</v>
      </c>
      <c r="H231" s="18">
        <f t="shared" si="51"/>
        <v>4515</v>
      </c>
      <c r="I231" s="18">
        <f t="shared" si="51"/>
        <v>4062</v>
      </c>
      <c r="J231" s="18">
        <f t="shared" si="51"/>
        <v>4359</v>
      </c>
      <c r="K231" s="18">
        <f t="shared" si="51"/>
        <v>2690</v>
      </c>
      <c r="L231" s="18">
        <f t="shared" si="51"/>
        <v>1361</v>
      </c>
      <c r="M231" s="18">
        <f t="shared" si="51"/>
        <v>816</v>
      </c>
      <c r="N231" s="18">
        <f t="shared" si="51"/>
        <v>220</v>
      </c>
      <c r="O231" s="18">
        <f t="shared" si="51"/>
        <v>73</v>
      </c>
      <c r="P231" s="18">
        <f t="shared" si="51"/>
        <v>80</v>
      </c>
      <c r="Q231" s="18">
        <f t="shared" si="51"/>
        <v>30</v>
      </c>
      <c r="R231" s="18">
        <f t="shared" si="51"/>
        <v>3129</v>
      </c>
    </row>
    <row r="232" spans="1:18" s="17" customFormat="1" ht="12" customHeight="1" x14ac:dyDescent="0.2">
      <c r="A232" s="286" t="s">
        <v>268</v>
      </c>
      <c r="B232" s="286"/>
      <c r="C232" s="18">
        <f t="shared" ref="C232:R232" si="52">SUM(C74:C133)</f>
        <v>86076</v>
      </c>
      <c r="D232" s="18">
        <f t="shared" si="52"/>
        <v>49426</v>
      </c>
      <c r="E232" s="18">
        <f t="shared" si="52"/>
        <v>534</v>
      </c>
      <c r="F232" s="18">
        <f t="shared" si="52"/>
        <v>136</v>
      </c>
      <c r="G232" s="18">
        <f t="shared" si="52"/>
        <v>48756</v>
      </c>
      <c r="H232" s="18">
        <f t="shared" si="52"/>
        <v>9662</v>
      </c>
      <c r="I232" s="18">
        <f t="shared" si="52"/>
        <v>11330</v>
      </c>
      <c r="J232" s="18">
        <f t="shared" si="52"/>
        <v>7410</v>
      </c>
      <c r="K232" s="18">
        <f t="shared" si="52"/>
        <v>5879</v>
      </c>
      <c r="L232" s="18">
        <f t="shared" si="52"/>
        <v>3459</v>
      </c>
      <c r="M232" s="18">
        <f t="shared" si="52"/>
        <v>2470</v>
      </c>
      <c r="N232" s="18">
        <f t="shared" si="52"/>
        <v>382</v>
      </c>
      <c r="O232" s="18">
        <f t="shared" si="52"/>
        <v>249</v>
      </c>
      <c r="P232" s="18">
        <f t="shared" si="52"/>
        <v>352</v>
      </c>
      <c r="Q232" s="18">
        <f t="shared" si="52"/>
        <v>135</v>
      </c>
      <c r="R232" s="18">
        <f t="shared" si="52"/>
        <v>7428</v>
      </c>
    </row>
    <row r="233" spans="1:18" s="17" customFormat="1" ht="12" customHeight="1" x14ac:dyDescent="0.2">
      <c r="A233" s="286" t="s">
        <v>269</v>
      </c>
      <c r="B233" s="286"/>
      <c r="C233" s="18">
        <f t="shared" ref="C233:R233" si="53">SUM(C136:C164)</f>
        <v>40898</v>
      </c>
      <c r="D233" s="18">
        <f t="shared" si="53"/>
        <v>20801</v>
      </c>
      <c r="E233" s="18">
        <f t="shared" si="53"/>
        <v>303</v>
      </c>
      <c r="F233" s="18">
        <f t="shared" si="53"/>
        <v>48</v>
      </c>
      <c r="G233" s="18">
        <f t="shared" si="53"/>
        <v>20450</v>
      </c>
      <c r="H233" s="18">
        <f t="shared" si="53"/>
        <v>4080</v>
      </c>
      <c r="I233" s="18">
        <f t="shared" si="53"/>
        <v>3611</v>
      </c>
      <c r="J233" s="18">
        <f t="shared" si="53"/>
        <v>3361</v>
      </c>
      <c r="K233" s="18">
        <f t="shared" si="53"/>
        <v>2736</v>
      </c>
      <c r="L233" s="18">
        <f t="shared" si="53"/>
        <v>1443</v>
      </c>
      <c r="M233" s="18">
        <f t="shared" si="53"/>
        <v>1219</v>
      </c>
      <c r="N233" s="18">
        <f t="shared" si="53"/>
        <v>231</v>
      </c>
      <c r="O233" s="18">
        <f t="shared" si="53"/>
        <v>231</v>
      </c>
      <c r="P233" s="18">
        <f t="shared" si="53"/>
        <v>108</v>
      </c>
      <c r="Q233" s="18">
        <f t="shared" si="53"/>
        <v>46</v>
      </c>
      <c r="R233" s="18">
        <f t="shared" si="53"/>
        <v>3384</v>
      </c>
    </row>
    <row r="234" spans="1:18" s="17" customFormat="1" ht="12" customHeight="1" x14ac:dyDescent="0.2">
      <c r="A234" s="286" t="s">
        <v>270</v>
      </c>
      <c r="B234" s="286"/>
      <c r="C234" s="18">
        <f t="shared" ref="C234:R234" si="54">SUM(C167:C174)</f>
        <v>4311</v>
      </c>
      <c r="D234" s="18">
        <f t="shared" si="54"/>
        <v>2776</v>
      </c>
      <c r="E234" s="18">
        <f t="shared" si="54"/>
        <v>19</v>
      </c>
      <c r="F234" s="18">
        <f t="shared" si="54"/>
        <v>6</v>
      </c>
      <c r="G234" s="18">
        <f t="shared" si="54"/>
        <v>2751</v>
      </c>
      <c r="H234" s="18">
        <f t="shared" si="54"/>
        <v>505</v>
      </c>
      <c r="I234" s="18">
        <f t="shared" si="54"/>
        <v>470</v>
      </c>
      <c r="J234" s="18">
        <f t="shared" si="54"/>
        <v>621</v>
      </c>
      <c r="K234" s="18">
        <f t="shared" si="54"/>
        <v>277</v>
      </c>
      <c r="L234" s="18">
        <f t="shared" si="54"/>
        <v>156</v>
      </c>
      <c r="M234" s="18">
        <f t="shared" si="54"/>
        <v>138</v>
      </c>
      <c r="N234" s="18">
        <f t="shared" si="54"/>
        <v>27</v>
      </c>
      <c r="O234" s="18">
        <f t="shared" si="54"/>
        <v>97</v>
      </c>
      <c r="P234" s="18">
        <f t="shared" si="54"/>
        <v>8</v>
      </c>
      <c r="Q234" s="18">
        <f t="shared" si="54"/>
        <v>7</v>
      </c>
      <c r="R234" s="18">
        <f t="shared" si="54"/>
        <v>445</v>
      </c>
    </row>
    <row r="235" spans="1:18" s="17" customFormat="1" ht="12" customHeight="1" x14ac:dyDescent="0.2">
      <c r="A235" s="286" t="s">
        <v>271</v>
      </c>
      <c r="B235" s="286"/>
      <c r="C235" s="18">
        <f t="shared" ref="C235:R235" si="55">SUM(C177:C193)</f>
        <v>29980</v>
      </c>
      <c r="D235" s="18">
        <f t="shared" si="55"/>
        <v>19071</v>
      </c>
      <c r="E235" s="18">
        <f t="shared" si="55"/>
        <v>286</v>
      </c>
      <c r="F235" s="18">
        <f t="shared" si="55"/>
        <v>44</v>
      </c>
      <c r="G235" s="18">
        <f t="shared" si="55"/>
        <v>18741</v>
      </c>
      <c r="H235" s="18">
        <f t="shared" si="55"/>
        <v>4976</v>
      </c>
      <c r="I235" s="18">
        <f t="shared" si="55"/>
        <v>2710</v>
      </c>
      <c r="J235" s="18">
        <f t="shared" si="55"/>
        <v>2962</v>
      </c>
      <c r="K235" s="18">
        <f t="shared" si="55"/>
        <v>2700</v>
      </c>
      <c r="L235" s="18">
        <f t="shared" si="55"/>
        <v>1034</v>
      </c>
      <c r="M235" s="18">
        <f t="shared" si="55"/>
        <v>510</v>
      </c>
      <c r="N235" s="18">
        <f t="shared" si="55"/>
        <v>270</v>
      </c>
      <c r="O235" s="18">
        <f t="shared" si="55"/>
        <v>129</v>
      </c>
      <c r="P235" s="18">
        <f t="shared" si="55"/>
        <v>171</v>
      </c>
      <c r="Q235" s="18">
        <f t="shared" si="55"/>
        <v>73</v>
      </c>
      <c r="R235" s="18">
        <f t="shared" si="55"/>
        <v>3206</v>
      </c>
    </row>
    <row r="236" spans="1:18" s="17" customFormat="1" ht="12" customHeight="1" x14ac:dyDescent="0.2">
      <c r="A236" s="286" t="s">
        <v>272</v>
      </c>
      <c r="B236" s="286"/>
      <c r="C236" s="18">
        <f t="shared" ref="C236:R236" si="56">SUM(C196:C201)</f>
        <v>7056</v>
      </c>
      <c r="D236" s="18">
        <f t="shared" si="56"/>
        <v>4470</v>
      </c>
      <c r="E236" s="18">
        <f t="shared" si="56"/>
        <v>74</v>
      </c>
      <c r="F236" s="18">
        <f t="shared" si="56"/>
        <v>8</v>
      </c>
      <c r="G236" s="18">
        <f t="shared" si="56"/>
        <v>4388</v>
      </c>
      <c r="H236" s="18">
        <f t="shared" si="56"/>
        <v>953</v>
      </c>
      <c r="I236" s="18">
        <f t="shared" si="56"/>
        <v>854</v>
      </c>
      <c r="J236" s="18">
        <f t="shared" si="56"/>
        <v>823</v>
      </c>
      <c r="K236" s="18">
        <f t="shared" si="56"/>
        <v>616</v>
      </c>
      <c r="L236" s="18">
        <f t="shared" si="56"/>
        <v>181</v>
      </c>
      <c r="M236" s="18">
        <f t="shared" si="56"/>
        <v>119</v>
      </c>
      <c r="N236" s="18">
        <f t="shared" si="56"/>
        <v>52</v>
      </c>
      <c r="O236" s="18">
        <f t="shared" si="56"/>
        <v>32</v>
      </c>
      <c r="P236" s="18">
        <f t="shared" si="56"/>
        <v>17</v>
      </c>
      <c r="Q236" s="18">
        <f t="shared" si="56"/>
        <v>1</v>
      </c>
      <c r="R236" s="18">
        <f t="shared" si="56"/>
        <v>740</v>
      </c>
    </row>
    <row r="237" spans="1:18" s="17" customFormat="1" ht="12" customHeight="1" x14ac:dyDescent="0.2">
      <c r="A237" s="286" t="s">
        <v>273</v>
      </c>
      <c r="B237" s="286"/>
      <c r="C237" s="18">
        <f t="shared" ref="C237:R237" si="57">SUM(C204:C208)</f>
        <v>5210</v>
      </c>
      <c r="D237" s="18">
        <f t="shared" si="57"/>
        <v>2734</v>
      </c>
      <c r="E237" s="18">
        <f t="shared" si="57"/>
        <v>28</v>
      </c>
      <c r="F237" s="18">
        <f t="shared" si="57"/>
        <v>4</v>
      </c>
      <c r="G237" s="18">
        <f t="shared" si="57"/>
        <v>2702</v>
      </c>
      <c r="H237" s="18">
        <f t="shared" si="57"/>
        <v>632</v>
      </c>
      <c r="I237" s="18">
        <f t="shared" si="57"/>
        <v>482</v>
      </c>
      <c r="J237" s="18">
        <f t="shared" si="57"/>
        <v>513</v>
      </c>
      <c r="K237" s="18">
        <f t="shared" si="57"/>
        <v>341</v>
      </c>
      <c r="L237" s="18">
        <f t="shared" si="57"/>
        <v>77</v>
      </c>
      <c r="M237" s="18">
        <f t="shared" si="57"/>
        <v>132</v>
      </c>
      <c r="N237" s="18">
        <f t="shared" si="57"/>
        <v>21</v>
      </c>
      <c r="O237" s="18">
        <f t="shared" si="57"/>
        <v>38</v>
      </c>
      <c r="P237" s="18">
        <f t="shared" si="57"/>
        <v>12</v>
      </c>
      <c r="Q237" s="18">
        <f t="shared" si="57"/>
        <v>4</v>
      </c>
      <c r="R237" s="18">
        <f t="shared" si="57"/>
        <v>450</v>
      </c>
    </row>
    <row r="238" spans="1:18" s="17" customFormat="1" ht="12" customHeight="1" x14ac:dyDescent="0.2">
      <c r="A238" s="287" t="s">
        <v>274</v>
      </c>
      <c r="B238" s="287"/>
      <c r="C238" s="23">
        <f t="shared" ref="C238:R238" si="58">SUM(C211:C228)</f>
        <v>6299</v>
      </c>
      <c r="D238" s="23">
        <f t="shared" si="58"/>
        <v>4305</v>
      </c>
      <c r="E238" s="23">
        <f t="shared" si="58"/>
        <v>45</v>
      </c>
      <c r="F238" s="23">
        <f t="shared" si="58"/>
        <v>4</v>
      </c>
      <c r="G238" s="23">
        <f t="shared" si="58"/>
        <v>4256</v>
      </c>
      <c r="H238" s="23">
        <f t="shared" si="58"/>
        <v>944</v>
      </c>
      <c r="I238" s="23">
        <f t="shared" si="58"/>
        <v>688</v>
      </c>
      <c r="J238" s="23">
        <f t="shared" si="58"/>
        <v>1170</v>
      </c>
      <c r="K238" s="23">
        <f t="shared" si="58"/>
        <v>472</v>
      </c>
      <c r="L238" s="23">
        <f t="shared" si="58"/>
        <v>127</v>
      </c>
      <c r="M238" s="23">
        <f t="shared" si="58"/>
        <v>145</v>
      </c>
      <c r="N238" s="23">
        <f t="shared" si="58"/>
        <v>19</v>
      </c>
      <c r="O238" s="23">
        <f t="shared" si="58"/>
        <v>45</v>
      </c>
      <c r="P238" s="23">
        <f t="shared" si="58"/>
        <v>12</v>
      </c>
      <c r="Q238" s="23">
        <f t="shared" si="58"/>
        <v>1</v>
      </c>
      <c r="R238" s="23">
        <f t="shared" si="58"/>
        <v>633</v>
      </c>
    </row>
    <row r="239" spans="1:18" s="17" customFormat="1" ht="12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s="17" customFormat="1" ht="12" customHeight="1" x14ac:dyDescent="0.2">
      <c r="A240" s="285" t="s">
        <v>275</v>
      </c>
      <c r="B240" s="285"/>
      <c r="C240" s="16">
        <f t="shared" ref="C240:R240" si="59">SUM(C241:C244)</f>
        <v>184372</v>
      </c>
      <c r="D240" s="16">
        <f t="shared" si="59"/>
        <v>107840</v>
      </c>
      <c r="E240" s="16">
        <f t="shared" si="59"/>
        <v>1374</v>
      </c>
      <c r="F240" s="16">
        <f t="shared" si="59"/>
        <v>262</v>
      </c>
      <c r="G240" s="16">
        <f t="shared" si="59"/>
        <v>106204</v>
      </c>
      <c r="H240" s="16">
        <f t="shared" si="59"/>
        <v>22509</v>
      </c>
      <c r="I240" s="16">
        <f t="shared" si="59"/>
        <v>21020</v>
      </c>
      <c r="J240" s="16">
        <f t="shared" si="59"/>
        <v>17639</v>
      </c>
      <c r="K240" s="16">
        <f t="shared" si="59"/>
        <v>13606</v>
      </c>
      <c r="L240" s="16">
        <f t="shared" si="59"/>
        <v>7079</v>
      </c>
      <c r="M240" s="16">
        <f t="shared" si="59"/>
        <v>4875</v>
      </c>
      <c r="N240" s="16">
        <f t="shared" si="59"/>
        <v>1084</v>
      </c>
      <c r="O240" s="16">
        <f t="shared" si="59"/>
        <v>663</v>
      </c>
      <c r="P240" s="16">
        <f t="shared" si="59"/>
        <v>686</v>
      </c>
      <c r="Q240" s="16">
        <f t="shared" si="59"/>
        <v>257</v>
      </c>
      <c r="R240" s="16">
        <f t="shared" si="59"/>
        <v>16786</v>
      </c>
    </row>
    <row r="241" spans="1:18" s="17" customFormat="1" ht="12" customHeight="1" x14ac:dyDescent="0.2">
      <c r="A241" s="286" t="s">
        <v>271</v>
      </c>
      <c r="B241" s="286"/>
      <c r="C241" s="18">
        <f t="shared" ref="C241:R241" si="60">C177+C178+C179+C180+C181+C182+C183+C184+C186+C188+C189+C191+C193+C197+C190</f>
        <v>31057</v>
      </c>
      <c r="D241" s="18">
        <f t="shared" si="60"/>
        <v>19765</v>
      </c>
      <c r="E241" s="18">
        <f t="shared" si="60"/>
        <v>295</v>
      </c>
      <c r="F241" s="18">
        <f t="shared" si="60"/>
        <v>46</v>
      </c>
      <c r="G241" s="18">
        <f t="shared" si="60"/>
        <v>19424</v>
      </c>
      <c r="H241" s="18">
        <f t="shared" si="60"/>
        <v>5136</v>
      </c>
      <c r="I241" s="18">
        <f t="shared" si="60"/>
        <v>2878</v>
      </c>
      <c r="J241" s="18">
        <f t="shared" si="60"/>
        <v>3019</v>
      </c>
      <c r="K241" s="18">
        <f t="shared" si="60"/>
        <v>2794</v>
      </c>
      <c r="L241" s="18">
        <f t="shared" si="60"/>
        <v>1080</v>
      </c>
      <c r="M241" s="18">
        <f t="shared" si="60"/>
        <v>539</v>
      </c>
      <c r="N241" s="18">
        <f t="shared" si="60"/>
        <v>285</v>
      </c>
      <c r="O241" s="18">
        <f t="shared" si="60"/>
        <v>133</v>
      </c>
      <c r="P241" s="18">
        <f t="shared" si="60"/>
        <v>172</v>
      </c>
      <c r="Q241" s="18">
        <f t="shared" si="60"/>
        <v>58</v>
      </c>
      <c r="R241" s="18">
        <f t="shared" si="60"/>
        <v>3330</v>
      </c>
    </row>
    <row r="242" spans="1:18" s="17" customFormat="1" ht="12" customHeight="1" x14ac:dyDescent="0.2">
      <c r="A242" s="286" t="s">
        <v>276</v>
      </c>
      <c r="B242" s="286"/>
      <c r="C242" s="18">
        <f t="shared" ref="C242:R242" si="61">+C58+C59+C61+C62+C63+C64+C65+C67+C68+C69+C70+C71+C84+C60</f>
        <v>33593</v>
      </c>
      <c r="D242" s="18">
        <f t="shared" si="61"/>
        <v>21709</v>
      </c>
      <c r="E242" s="18">
        <f t="shared" si="61"/>
        <v>289</v>
      </c>
      <c r="F242" s="18">
        <f t="shared" si="61"/>
        <v>41</v>
      </c>
      <c r="G242" s="18">
        <f t="shared" si="61"/>
        <v>21379</v>
      </c>
      <c r="H242" s="18">
        <f t="shared" si="61"/>
        <v>4546</v>
      </c>
      <c r="I242" s="18">
        <f t="shared" si="61"/>
        <v>4088</v>
      </c>
      <c r="J242" s="18">
        <f t="shared" si="61"/>
        <v>4330</v>
      </c>
      <c r="K242" s="18">
        <f t="shared" si="61"/>
        <v>2692</v>
      </c>
      <c r="L242" s="18">
        <f t="shared" si="61"/>
        <v>1366</v>
      </c>
      <c r="M242" s="18">
        <f t="shared" si="61"/>
        <v>823</v>
      </c>
      <c r="N242" s="18">
        <f t="shared" si="61"/>
        <v>218</v>
      </c>
      <c r="O242" s="18">
        <f t="shared" si="61"/>
        <v>73</v>
      </c>
      <c r="P242" s="18">
        <f t="shared" si="61"/>
        <v>80</v>
      </c>
      <c r="Q242" s="18">
        <f t="shared" si="61"/>
        <v>32</v>
      </c>
      <c r="R242" s="18">
        <f t="shared" si="61"/>
        <v>3131</v>
      </c>
    </row>
    <row r="243" spans="1:18" s="17" customFormat="1" ht="12" customHeight="1" x14ac:dyDescent="0.2">
      <c r="A243" s="286" t="s">
        <v>269</v>
      </c>
      <c r="B243" s="286"/>
      <c r="C243" s="18">
        <f t="shared" ref="C243:R243" si="62">C136+C138+C140+C143+C146+C150+C151+C153+C155+C157+C158+C160+C161+C163+C167+C174+C149+C145</f>
        <v>39777</v>
      </c>
      <c r="D243" s="18">
        <f t="shared" si="62"/>
        <v>20624</v>
      </c>
      <c r="E243" s="18">
        <f t="shared" si="62"/>
        <v>300</v>
      </c>
      <c r="F243" s="18">
        <f t="shared" si="62"/>
        <v>52</v>
      </c>
      <c r="G243" s="18">
        <f t="shared" si="62"/>
        <v>20272</v>
      </c>
      <c r="H243" s="18">
        <f t="shared" si="62"/>
        <v>3921</v>
      </c>
      <c r="I243" s="18">
        <f t="shared" si="62"/>
        <v>3559</v>
      </c>
      <c r="J243" s="18">
        <f t="shared" si="62"/>
        <v>3494</v>
      </c>
      <c r="K243" s="18">
        <f t="shared" si="62"/>
        <v>2639</v>
      </c>
      <c r="L243" s="18">
        <f t="shared" si="62"/>
        <v>1445</v>
      </c>
      <c r="M243" s="18">
        <f t="shared" si="62"/>
        <v>1227</v>
      </c>
      <c r="N243" s="18">
        <f t="shared" si="62"/>
        <v>226</v>
      </c>
      <c r="O243" s="18">
        <f t="shared" si="62"/>
        <v>225</v>
      </c>
      <c r="P243" s="18">
        <f t="shared" si="62"/>
        <v>106</v>
      </c>
      <c r="Q243" s="18">
        <f t="shared" si="62"/>
        <v>44</v>
      </c>
      <c r="R243" s="18">
        <f t="shared" si="62"/>
        <v>3386</v>
      </c>
    </row>
    <row r="244" spans="1:18" s="17" customFormat="1" ht="12" customHeight="1" x14ac:dyDescent="0.2">
      <c r="A244" s="287" t="s">
        <v>268</v>
      </c>
      <c r="B244" s="287"/>
      <c r="C244" s="23">
        <f t="shared" ref="C244:R244" si="63">+C74+C75+C76+C79+C80+C82+C81+C86+C85+C89+C87+C90+C88+C91+C92+C97+C96+C95+C98+C99+C100+C101+C102+C104+C103+C105+C106+C108+C107+C110+C109+C114+C116+C115+C118+C117+C119+C120+C121+C122+C123+C124+C125+C127+C128+C129+C131+C132+C133</f>
        <v>79945</v>
      </c>
      <c r="D244" s="23">
        <f t="shared" si="63"/>
        <v>45742</v>
      </c>
      <c r="E244" s="23">
        <f t="shared" si="63"/>
        <v>490</v>
      </c>
      <c r="F244" s="23">
        <f t="shared" si="63"/>
        <v>123</v>
      </c>
      <c r="G244" s="23">
        <f t="shared" si="63"/>
        <v>45129</v>
      </c>
      <c r="H244" s="23">
        <f t="shared" si="63"/>
        <v>8906</v>
      </c>
      <c r="I244" s="23">
        <f t="shared" si="63"/>
        <v>10495</v>
      </c>
      <c r="J244" s="23">
        <f t="shared" si="63"/>
        <v>6796</v>
      </c>
      <c r="K244" s="23">
        <f t="shared" si="63"/>
        <v>5481</v>
      </c>
      <c r="L244" s="23">
        <f t="shared" si="63"/>
        <v>3188</v>
      </c>
      <c r="M244" s="23">
        <f t="shared" si="63"/>
        <v>2286</v>
      </c>
      <c r="N244" s="23">
        <f t="shared" si="63"/>
        <v>355</v>
      </c>
      <c r="O244" s="23">
        <f t="shared" si="63"/>
        <v>232</v>
      </c>
      <c r="P244" s="23">
        <f t="shared" si="63"/>
        <v>328</v>
      </c>
      <c r="Q244" s="23">
        <f t="shared" si="63"/>
        <v>123</v>
      </c>
      <c r="R244" s="23">
        <f t="shared" si="63"/>
        <v>6939</v>
      </c>
    </row>
    <row r="245" spans="1:18" s="29" customFormat="1" ht="12" customHeight="1" x14ac:dyDescent="0.15">
      <c r="A245" s="301"/>
      <c r="B245" s="301"/>
      <c r="C245" s="301"/>
      <c r="D245" s="301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301"/>
      <c r="P245" s="301"/>
      <c r="Q245" s="301"/>
      <c r="R245" s="301"/>
    </row>
    <row r="246" spans="1:18" s="58" customFormat="1" ht="12" customHeight="1" x14ac:dyDescent="0.15">
      <c r="A246" s="302" t="s">
        <v>360</v>
      </c>
      <c r="B246" s="302"/>
      <c r="C246" s="302"/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</row>
    <row r="247" spans="1:18" s="31" customFormat="1" ht="3.75" customHeight="1" x14ac:dyDescent="0.15">
      <c r="A247" s="299"/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  <c r="M247" s="299"/>
      <c r="N247" s="299"/>
      <c r="O247" s="299"/>
      <c r="P247" s="299"/>
      <c r="Q247" s="299"/>
      <c r="R247" s="299"/>
    </row>
    <row r="248" spans="1:18" s="32" customFormat="1" ht="12" customHeight="1" x14ac:dyDescent="0.15">
      <c r="A248" s="300" t="s">
        <v>278</v>
      </c>
      <c r="B248" s="300"/>
      <c r="C248" s="300"/>
      <c r="D248" s="300"/>
      <c r="E248" s="300"/>
      <c r="F248" s="300"/>
      <c r="G248" s="300"/>
      <c r="H248" s="300"/>
      <c r="I248" s="300"/>
      <c r="J248" s="300"/>
      <c r="K248" s="300"/>
      <c r="L248" s="300"/>
      <c r="M248" s="300"/>
      <c r="N248" s="300"/>
      <c r="O248" s="300"/>
      <c r="P248" s="300"/>
      <c r="Q248" s="300"/>
      <c r="R248" s="300"/>
    </row>
    <row r="249" spans="1:18" s="29" customFormat="1" ht="3.75" customHeight="1" x14ac:dyDescent="0.15">
      <c r="A249" s="301"/>
      <c r="B249" s="301"/>
      <c r="C249" s="301"/>
      <c r="D249" s="301"/>
      <c r="E249" s="301"/>
      <c r="F249" s="301"/>
      <c r="G249" s="301"/>
      <c r="H249" s="301"/>
      <c r="I249" s="301"/>
      <c r="J249" s="301"/>
      <c r="K249" s="301"/>
      <c r="L249" s="301"/>
      <c r="M249" s="301"/>
      <c r="N249" s="301"/>
      <c r="O249" s="301"/>
      <c r="P249" s="301"/>
      <c r="Q249" s="301"/>
      <c r="R249" s="301"/>
    </row>
    <row r="250" spans="1:18" s="33" customFormat="1" ht="12" customHeight="1" x14ac:dyDescent="0.2">
      <c r="A250" s="298" t="s">
        <v>361</v>
      </c>
      <c r="B250" s="298"/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</row>
    <row r="251" spans="1:18" s="33" customFormat="1" ht="12" customHeight="1" x14ac:dyDescent="0.2">
      <c r="A251" s="298" t="s">
        <v>346</v>
      </c>
      <c r="B251" s="298"/>
      <c r="C251" s="298"/>
      <c r="D251" s="298"/>
      <c r="E251" s="298"/>
      <c r="F251" s="298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</row>
  </sheetData>
  <mergeCells count="219">
    <mergeCell ref="A1:R1"/>
    <mergeCell ref="A2:R2"/>
    <mergeCell ref="A3:R3"/>
    <mergeCell ref="A4:R4"/>
    <mergeCell ref="A9:B9"/>
    <mergeCell ref="A11:B11"/>
    <mergeCell ref="A5:B5"/>
    <mergeCell ref="E5:G5"/>
    <mergeCell ref="H5:R5"/>
    <mergeCell ref="A6:B6"/>
    <mergeCell ref="A25:B25"/>
    <mergeCell ref="A28:B28"/>
    <mergeCell ref="E6:G6"/>
    <mergeCell ref="H6:R6"/>
    <mergeCell ref="A23:B23"/>
    <mergeCell ref="A24:B24"/>
    <mergeCell ref="A20:B20"/>
    <mergeCell ref="A22:B22"/>
    <mergeCell ref="A12:B12"/>
    <mergeCell ref="A16:B16"/>
    <mergeCell ref="A47:B47"/>
    <mergeCell ref="A52:B52"/>
    <mergeCell ref="A42:B42"/>
    <mergeCell ref="A43:B43"/>
    <mergeCell ref="A39:B39"/>
    <mergeCell ref="A41:B41"/>
    <mergeCell ref="A37:B37"/>
    <mergeCell ref="A38:B38"/>
    <mergeCell ref="A31:B31"/>
    <mergeCell ref="A32:B32"/>
    <mergeCell ref="A62:B62"/>
    <mergeCell ref="A63:B63"/>
    <mergeCell ref="A60:B60"/>
    <mergeCell ref="A61:B61"/>
    <mergeCell ref="A58:B58"/>
    <mergeCell ref="A59:B59"/>
    <mergeCell ref="A55:B55"/>
    <mergeCell ref="A57:B57"/>
    <mergeCell ref="A53:B53"/>
    <mergeCell ref="A54:B54"/>
    <mergeCell ref="A73:B73"/>
    <mergeCell ref="A74:B74"/>
    <mergeCell ref="A70:B70"/>
    <mergeCell ref="A71:B71"/>
    <mergeCell ref="A68:B68"/>
    <mergeCell ref="A69:B69"/>
    <mergeCell ref="A66:B66"/>
    <mergeCell ref="A67:B67"/>
    <mergeCell ref="A64:B64"/>
    <mergeCell ref="A65:B65"/>
    <mergeCell ref="A83:B83"/>
    <mergeCell ref="A84:B84"/>
    <mergeCell ref="A81:B81"/>
    <mergeCell ref="A82:B82"/>
    <mergeCell ref="A79:B79"/>
    <mergeCell ref="A80:B80"/>
    <mergeCell ref="A77:B77"/>
    <mergeCell ref="A78:B78"/>
    <mergeCell ref="A75:B75"/>
    <mergeCell ref="A76:B76"/>
    <mergeCell ref="A93:B93"/>
    <mergeCell ref="A94:B94"/>
    <mergeCell ref="A91:B91"/>
    <mergeCell ref="A92:B92"/>
    <mergeCell ref="A89:B89"/>
    <mergeCell ref="A90:B90"/>
    <mergeCell ref="A87:B87"/>
    <mergeCell ref="A88:B88"/>
    <mergeCell ref="A85:B85"/>
    <mergeCell ref="A86:B86"/>
    <mergeCell ref="A103:B103"/>
    <mergeCell ref="A104:B104"/>
    <mergeCell ref="A101:B101"/>
    <mergeCell ref="A102:B102"/>
    <mergeCell ref="A99:B99"/>
    <mergeCell ref="A100:B100"/>
    <mergeCell ref="A97:B97"/>
    <mergeCell ref="A98:B98"/>
    <mergeCell ref="A95:B95"/>
    <mergeCell ref="A96:B96"/>
    <mergeCell ref="A111:B111"/>
    <mergeCell ref="A112:B112"/>
    <mergeCell ref="A113:B113"/>
    <mergeCell ref="A109:B109"/>
    <mergeCell ref="A110:B110"/>
    <mergeCell ref="A107:B107"/>
    <mergeCell ref="A108:B108"/>
    <mergeCell ref="A105:B105"/>
    <mergeCell ref="A106:B106"/>
    <mergeCell ref="A122:B122"/>
    <mergeCell ref="A123:B123"/>
    <mergeCell ref="A120:B120"/>
    <mergeCell ref="A121:B121"/>
    <mergeCell ref="A118:B118"/>
    <mergeCell ref="A119:B119"/>
    <mergeCell ref="A116:B116"/>
    <mergeCell ref="A117:B117"/>
    <mergeCell ref="A114:B114"/>
    <mergeCell ref="A115:B115"/>
    <mergeCell ref="A132:B132"/>
    <mergeCell ref="A133:B133"/>
    <mergeCell ref="A130:B130"/>
    <mergeCell ref="A131:B131"/>
    <mergeCell ref="A128:B128"/>
    <mergeCell ref="A129:B129"/>
    <mergeCell ref="A126:B126"/>
    <mergeCell ref="A127:B127"/>
    <mergeCell ref="A124:B124"/>
    <mergeCell ref="A125:B125"/>
    <mergeCell ref="A143:B143"/>
    <mergeCell ref="A144:B144"/>
    <mergeCell ref="A141:B141"/>
    <mergeCell ref="A142:B142"/>
    <mergeCell ref="A139:B139"/>
    <mergeCell ref="A140:B140"/>
    <mergeCell ref="A137:B137"/>
    <mergeCell ref="A138:B138"/>
    <mergeCell ref="A135:B135"/>
    <mergeCell ref="A136:B136"/>
    <mergeCell ref="A153:B153"/>
    <mergeCell ref="A154:B154"/>
    <mergeCell ref="A151:B151"/>
    <mergeCell ref="A152:B152"/>
    <mergeCell ref="A149:B149"/>
    <mergeCell ref="A150:B150"/>
    <mergeCell ref="A147:B147"/>
    <mergeCell ref="A148:B148"/>
    <mergeCell ref="A145:B145"/>
    <mergeCell ref="A146:B146"/>
    <mergeCell ref="A163:B163"/>
    <mergeCell ref="A164:B164"/>
    <mergeCell ref="A161:B161"/>
    <mergeCell ref="A162:B162"/>
    <mergeCell ref="A159:B159"/>
    <mergeCell ref="A160:B160"/>
    <mergeCell ref="A157:B157"/>
    <mergeCell ref="A158:B158"/>
    <mergeCell ref="A155:B155"/>
    <mergeCell ref="A156:B156"/>
    <mergeCell ref="A174:B174"/>
    <mergeCell ref="A176:B176"/>
    <mergeCell ref="A172:B172"/>
    <mergeCell ref="A173:B173"/>
    <mergeCell ref="A170:B170"/>
    <mergeCell ref="A171:B171"/>
    <mergeCell ref="A168:B168"/>
    <mergeCell ref="A169:B169"/>
    <mergeCell ref="A166:B166"/>
    <mergeCell ref="A167:B167"/>
    <mergeCell ref="A185:B185"/>
    <mergeCell ref="A186:B186"/>
    <mergeCell ref="A183:B183"/>
    <mergeCell ref="A184:B184"/>
    <mergeCell ref="A181:B181"/>
    <mergeCell ref="A182:B182"/>
    <mergeCell ref="A179:B179"/>
    <mergeCell ref="A180:B180"/>
    <mergeCell ref="A177:B177"/>
    <mergeCell ref="A178:B178"/>
    <mergeCell ref="A196:B196"/>
    <mergeCell ref="A197:B197"/>
    <mergeCell ref="A193:B193"/>
    <mergeCell ref="A195:B195"/>
    <mergeCell ref="A191:B191"/>
    <mergeCell ref="A192:B192"/>
    <mergeCell ref="A189:B189"/>
    <mergeCell ref="A190:B190"/>
    <mergeCell ref="A187:B187"/>
    <mergeCell ref="A188:B188"/>
    <mergeCell ref="A207:B207"/>
    <mergeCell ref="A208:B208"/>
    <mergeCell ref="A205:B205"/>
    <mergeCell ref="A206:B206"/>
    <mergeCell ref="A203:B203"/>
    <mergeCell ref="A204:B204"/>
    <mergeCell ref="A200:B200"/>
    <mergeCell ref="A201:B201"/>
    <mergeCell ref="A198:B198"/>
    <mergeCell ref="A199:B199"/>
    <mergeCell ref="A218:B218"/>
    <mergeCell ref="A219:B219"/>
    <mergeCell ref="A216:B216"/>
    <mergeCell ref="A217:B217"/>
    <mergeCell ref="A214:B214"/>
    <mergeCell ref="A215:B215"/>
    <mergeCell ref="A212:B212"/>
    <mergeCell ref="A213:B213"/>
    <mergeCell ref="A210:B210"/>
    <mergeCell ref="A211:B211"/>
    <mergeCell ref="A228:B228"/>
    <mergeCell ref="A230:B230"/>
    <mergeCell ref="A226:B226"/>
    <mergeCell ref="A227:B227"/>
    <mergeCell ref="A224:B224"/>
    <mergeCell ref="A225:B225"/>
    <mergeCell ref="A222:B222"/>
    <mergeCell ref="A223:B223"/>
    <mergeCell ref="A220:B220"/>
    <mergeCell ref="A221:B221"/>
    <mergeCell ref="A240:B240"/>
    <mergeCell ref="A241:B241"/>
    <mergeCell ref="A237:B237"/>
    <mergeCell ref="A238:B238"/>
    <mergeCell ref="A235:B235"/>
    <mergeCell ref="A236:B236"/>
    <mergeCell ref="A233:B233"/>
    <mergeCell ref="A234:B234"/>
    <mergeCell ref="A231:B231"/>
    <mergeCell ref="A232:B232"/>
    <mergeCell ref="A251:R251"/>
    <mergeCell ref="A247:R247"/>
    <mergeCell ref="A248:R248"/>
    <mergeCell ref="A249:R249"/>
    <mergeCell ref="A250:R250"/>
    <mergeCell ref="A244:B244"/>
    <mergeCell ref="A245:R245"/>
    <mergeCell ref="A246:R246"/>
    <mergeCell ref="A242:B242"/>
    <mergeCell ref="A243:B243"/>
  </mergeCells>
  <phoneticPr fontId="23" type="noConversion"/>
  <pageMargins left="0" right="0" top="0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5"/>
  <sheetViews>
    <sheetView workbookViewId="0">
      <selection sqref="A1:U1"/>
    </sheetView>
  </sheetViews>
  <sheetFormatPr defaultRowHeight="12" customHeight="1" x14ac:dyDescent="0.2"/>
  <cols>
    <col min="1" max="1" width="2.7109375" style="1" customWidth="1"/>
    <col min="2" max="2" width="27" style="1" customWidth="1"/>
    <col min="3" max="3" width="10.85546875" style="1" customWidth="1"/>
    <col min="4" max="4" width="9" style="1" customWidth="1"/>
    <col min="5" max="7" width="8.28515625" style="1" customWidth="1"/>
    <col min="8" max="12" width="9.5703125" style="1" customWidth="1"/>
    <col min="13" max="13" width="8" style="1" customWidth="1"/>
    <col min="14" max="14" width="10.42578125" style="1" customWidth="1"/>
    <col min="15" max="16" width="9.5703125" style="1" customWidth="1"/>
    <col min="17" max="17" width="8.140625" style="1" customWidth="1"/>
    <col min="18" max="18" width="8.28515625" style="1" customWidth="1"/>
    <col min="19" max="19" width="9.5703125" style="1" customWidth="1"/>
    <col min="20" max="20" width="8.5703125" style="1" customWidth="1"/>
    <col min="21" max="21" width="8" style="1" customWidth="1"/>
    <col min="22" max="16384" width="9.140625" style="1"/>
  </cols>
  <sheetData>
    <row r="1" spans="1:21" s="2" customFormat="1" ht="12.75" customHeight="1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 s="2" customFormat="1" ht="14.25" customHeight="1" x14ac:dyDescent="0.2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</row>
    <row r="3" spans="1:21" s="2" customFormat="1" ht="12.75" customHeight="1" x14ac:dyDescent="0.2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</row>
    <row r="4" spans="1:21" s="2" customFormat="1" ht="12.75" customHeight="1" x14ac:dyDescent="0.2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1:21" s="3" customFormat="1" ht="12" customHeight="1" x14ac:dyDescent="0.2">
      <c r="A5" s="312"/>
      <c r="B5" s="312"/>
      <c r="C5" s="4" t="s">
        <v>1</v>
      </c>
      <c r="D5" s="4" t="s">
        <v>2</v>
      </c>
      <c r="E5" s="311" t="s">
        <v>3</v>
      </c>
      <c r="F5" s="312"/>
      <c r="G5" s="313"/>
      <c r="H5" s="311" t="s">
        <v>4</v>
      </c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</row>
    <row r="6" spans="1:21" s="3" customFormat="1" ht="12" customHeight="1" x14ac:dyDescent="0.2">
      <c r="A6" s="315"/>
      <c r="B6" s="315"/>
      <c r="C6" s="5" t="s">
        <v>5</v>
      </c>
      <c r="D6" s="5"/>
      <c r="E6" s="303"/>
      <c r="F6" s="304"/>
      <c r="G6" s="305"/>
      <c r="H6" s="303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</row>
    <row r="7" spans="1:21" s="3" customFormat="1" ht="12" customHeight="1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</row>
    <row r="8" spans="1:21" s="3" customFormat="1" ht="12" customHeight="1" x14ac:dyDescent="0.2">
      <c r="A8" s="315"/>
      <c r="B8" s="315"/>
      <c r="C8" s="315"/>
      <c r="D8" s="315"/>
      <c r="E8" s="315"/>
      <c r="F8" s="315"/>
      <c r="G8" s="315"/>
      <c r="H8" s="315"/>
      <c r="I8" s="6" t="s">
        <v>6</v>
      </c>
      <c r="J8" s="7"/>
      <c r="K8" s="7"/>
      <c r="L8" s="7"/>
      <c r="M8" s="7"/>
      <c r="N8" s="6" t="s">
        <v>7</v>
      </c>
      <c r="O8" s="7"/>
      <c r="P8" s="6" t="s">
        <v>8</v>
      </c>
      <c r="Q8" s="7"/>
      <c r="R8" s="7"/>
      <c r="S8" s="7"/>
      <c r="T8" s="7"/>
      <c r="U8" s="7"/>
    </row>
    <row r="9" spans="1:21" s="8" customFormat="1" ht="12" customHeight="1" x14ac:dyDescent="0.2">
      <c r="A9" s="318"/>
      <c r="B9" s="318"/>
      <c r="C9" s="318"/>
      <c r="D9" s="318"/>
      <c r="E9" s="9" t="s">
        <v>9</v>
      </c>
      <c r="F9" s="9" t="s">
        <v>10</v>
      </c>
      <c r="G9" s="9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18</v>
      </c>
      <c r="O9" s="10" t="s">
        <v>19</v>
      </c>
      <c r="P9" s="10" t="s">
        <v>20</v>
      </c>
      <c r="Q9" s="10" t="s">
        <v>21</v>
      </c>
      <c r="R9" s="10" t="s">
        <v>22</v>
      </c>
      <c r="S9" s="10" t="s">
        <v>23</v>
      </c>
      <c r="T9" s="10" t="s">
        <v>24</v>
      </c>
      <c r="U9" s="10" t="s">
        <v>25</v>
      </c>
    </row>
    <row r="10" spans="1:21" s="11" customFormat="1" ht="12" customHeight="1" x14ac:dyDescent="0.2">
      <c r="A10" s="316" t="s">
        <v>26</v>
      </c>
      <c r="B10" s="316"/>
      <c r="C10" s="12">
        <f t="shared" ref="C10:L10" si="0">C12+C23+C38+C42+C53</f>
        <v>206078</v>
      </c>
      <c r="D10" s="12">
        <f t="shared" si="0"/>
        <v>127969</v>
      </c>
      <c r="E10" s="12">
        <f t="shared" si="0"/>
        <v>2034</v>
      </c>
      <c r="F10" s="12">
        <f t="shared" si="0"/>
        <v>289</v>
      </c>
      <c r="G10" s="12">
        <f t="shared" si="0"/>
        <v>125646</v>
      </c>
      <c r="H10" s="12">
        <f t="shared" si="0"/>
        <v>30757</v>
      </c>
      <c r="I10" s="12">
        <f t="shared" si="0"/>
        <v>24051</v>
      </c>
      <c r="J10" s="12">
        <f t="shared" si="0"/>
        <v>19925</v>
      </c>
      <c r="K10" s="12">
        <f t="shared" si="0"/>
        <v>17182</v>
      </c>
      <c r="L10" s="12">
        <f t="shared" si="0"/>
        <v>4652</v>
      </c>
      <c r="M10" s="12">
        <f t="shared" ref="M10:U10" si="1">M12+M23+M38+M42+M53</f>
        <v>4102</v>
      </c>
      <c r="N10" s="12">
        <f t="shared" si="1"/>
        <v>963</v>
      </c>
      <c r="O10" s="12">
        <f t="shared" si="1"/>
        <v>869</v>
      </c>
      <c r="P10" s="12">
        <f t="shared" si="1"/>
        <v>455</v>
      </c>
      <c r="Q10" s="12">
        <f t="shared" si="1"/>
        <v>440</v>
      </c>
      <c r="R10" s="12">
        <f t="shared" si="1"/>
        <v>370</v>
      </c>
      <c r="S10" s="12">
        <f t="shared" si="1"/>
        <v>356</v>
      </c>
      <c r="T10" s="12">
        <f t="shared" si="1"/>
        <v>71</v>
      </c>
      <c r="U10" s="12">
        <f t="shared" si="1"/>
        <v>21453</v>
      </c>
    </row>
    <row r="11" spans="1:21" s="11" customFormat="1" ht="12" customHeight="1" x14ac:dyDescent="0.2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2" customHeight="1" x14ac:dyDescent="0.2">
      <c r="A12" s="285" t="s">
        <v>27</v>
      </c>
      <c r="B12" s="285"/>
      <c r="C12" s="16">
        <f t="shared" ref="C12:L12" si="2">C13+C17+C21</f>
        <v>19236</v>
      </c>
      <c r="D12" s="16">
        <f t="shared" si="2"/>
        <v>12723</v>
      </c>
      <c r="E12" s="16">
        <f t="shared" si="2"/>
        <v>187</v>
      </c>
      <c r="F12" s="16">
        <f t="shared" si="2"/>
        <v>21</v>
      </c>
      <c r="G12" s="16">
        <f t="shared" si="2"/>
        <v>12515</v>
      </c>
      <c r="H12" s="16">
        <f t="shared" si="2"/>
        <v>2989</v>
      </c>
      <c r="I12" s="16">
        <f t="shared" si="2"/>
        <v>2905</v>
      </c>
      <c r="J12" s="16">
        <f t="shared" si="2"/>
        <v>1988</v>
      </c>
      <c r="K12" s="16">
        <f t="shared" si="2"/>
        <v>1636</v>
      </c>
      <c r="L12" s="16">
        <f t="shared" si="2"/>
        <v>345</v>
      </c>
      <c r="M12" s="16">
        <f t="shared" ref="M12:U12" si="3">M13+M17+M21</f>
        <v>240</v>
      </c>
      <c r="N12" s="16">
        <f t="shared" si="3"/>
        <v>79</v>
      </c>
      <c r="O12" s="16">
        <f t="shared" si="3"/>
        <v>83</v>
      </c>
      <c r="P12" s="16">
        <f t="shared" si="3"/>
        <v>24</v>
      </c>
      <c r="Q12" s="16">
        <f t="shared" si="3"/>
        <v>19</v>
      </c>
      <c r="R12" s="16">
        <f t="shared" si="3"/>
        <v>13</v>
      </c>
      <c r="S12" s="16">
        <f t="shared" si="3"/>
        <v>17</v>
      </c>
      <c r="T12" s="16">
        <f t="shared" si="3"/>
        <v>4</v>
      </c>
      <c r="U12" s="16">
        <f t="shared" si="3"/>
        <v>2173</v>
      </c>
    </row>
    <row r="13" spans="1:21" s="17" customFormat="1" ht="12" customHeight="1" x14ac:dyDescent="0.2">
      <c r="A13" s="286" t="s">
        <v>28</v>
      </c>
      <c r="B13" s="286"/>
      <c r="C13" s="18">
        <f t="shared" ref="C13:L13" si="4">C14+C15+C16</f>
        <v>6292</v>
      </c>
      <c r="D13" s="18">
        <f t="shared" si="4"/>
        <v>4599</v>
      </c>
      <c r="E13" s="18">
        <f t="shared" si="4"/>
        <v>54</v>
      </c>
      <c r="F13" s="18">
        <f t="shared" si="4"/>
        <v>4</v>
      </c>
      <c r="G13" s="18">
        <f t="shared" si="4"/>
        <v>4541</v>
      </c>
      <c r="H13" s="18">
        <f t="shared" si="4"/>
        <v>1113</v>
      </c>
      <c r="I13" s="18">
        <f t="shared" si="4"/>
        <v>1334</v>
      </c>
      <c r="J13" s="18">
        <f t="shared" si="4"/>
        <v>582</v>
      </c>
      <c r="K13" s="18">
        <f t="shared" si="4"/>
        <v>495</v>
      </c>
      <c r="L13" s="18">
        <f t="shared" si="4"/>
        <v>121</v>
      </c>
      <c r="M13" s="18">
        <f t="shared" ref="M13:U13" si="5">M14+M15+M16</f>
        <v>74</v>
      </c>
      <c r="N13" s="18">
        <f t="shared" si="5"/>
        <v>14</v>
      </c>
      <c r="O13" s="18">
        <f t="shared" si="5"/>
        <v>27</v>
      </c>
      <c r="P13" s="18">
        <f t="shared" si="5"/>
        <v>5</v>
      </c>
      <c r="Q13" s="18">
        <f t="shared" si="5"/>
        <v>5</v>
      </c>
      <c r="R13" s="18">
        <f t="shared" si="5"/>
        <v>7</v>
      </c>
      <c r="S13" s="18">
        <f t="shared" si="5"/>
        <v>8</v>
      </c>
      <c r="T13" s="18">
        <f t="shared" si="5"/>
        <v>0</v>
      </c>
      <c r="U13" s="18">
        <f t="shared" si="5"/>
        <v>756</v>
      </c>
    </row>
    <row r="14" spans="1:21" s="17" customFormat="1" ht="12" customHeight="1" x14ac:dyDescent="0.2">
      <c r="A14" s="19"/>
      <c r="B14" s="20" t="s">
        <v>29</v>
      </c>
      <c r="C14" s="18">
        <f t="shared" ref="C14:L14" si="6">C245+C247+C253+C260+C261</f>
        <v>2371</v>
      </c>
      <c r="D14" s="18">
        <f t="shared" si="6"/>
        <v>1815</v>
      </c>
      <c r="E14" s="18">
        <f t="shared" si="6"/>
        <v>26</v>
      </c>
      <c r="F14" s="18">
        <f t="shared" si="6"/>
        <v>2</v>
      </c>
      <c r="G14" s="18">
        <f t="shared" si="6"/>
        <v>1787</v>
      </c>
      <c r="H14" s="18">
        <f t="shared" si="6"/>
        <v>513</v>
      </c>
      <c r="I14" s="18">
        <f t="shared" si="6"/>
        <v>511</v>
      </c>
      <c r="J14" s="18">
        <f t="shared" si="6"/>
        <v>117</v>
      </c>
      <c r="K14" s="18">
        <f t="shared" si="6"/>
        <v>224</v>
      </c>
      <c r="L14" s="18">
        <f t="shared" si="6"/>
        <v>73</v>
      </c>
      <c r="M14" s="18">
        <f t="shared" ref="M14:U14" si="7">M245+M247+M253+M260+M261</f>
        <v>34</v>
      </c>
      <c r="N14" s="18">
        <f t="shared" si="7"/>
        <v>3</v>
      </c>
      <c r="O14" s="18">
        <f t="shared" si="7"/>
        <v>19</v>
      </c>
      <c r="P14" s="18">
        <f t="shared" si="7"/>
        <v>2</v>
      </c>
      <c r="Q14" s="18">
        <f t="shared" si="7"/>
        <v>2</v>
      </c>
      <c r="R14" s="18">
        <f t="shared" si="7"/>
        <v>0</v>
      </c>
      <c r="S14" s="18">
        <f t="shared" si="7"/>
        <v>5</v>
      </c>
      <c r="T14" s="18">
        <f t="shared" si="7"/>
        <v>0</v>
      </c>
      <c r="U14" s="18">
        <f t="shared" si="7"/>
        <v>284</v>
      </c>
    </row>
    <row r="15" spans="1:21" s="17" customFormat="1" ht="12" customHeight="1" x14ac:dyDescent="0.2">
      <c r="A15" s="19"/>
      <c r="B15" s="20" t="s">
        <v>30</v>
      </c>
      <c r="C15" s="18">
        <f t="shared" ref="C15:L15" si="8">+C246+C254+C249+C250+C251+C252+C256+C257+C262</f>
        <v>2197</v>
      </c>
      <c r="D15" s="18">
        <f t="shared" si="8"/>
        <v>1606</v>
      </c>
      <c r="E15" s="18">
        <f t="shared" si="8"/>
        <v>15</v>
      </c>
      <c r="F15" s="18">
        <f t="shared" si="8"/>
        <v>1</v>
      </c>
      <c r="G15" s="18">
        <f t="shared" si="8"/>
        <v>1590</v>
      </c>
      <c r="H15" s="18">
        <f t="shared" si="8"/>
        <v>382</v>
      </c>
      <c r="I15" s="18">
        <f t="shared" si="8"/>
        <v>502</v>
      </c>
      <c r="J15" s="18">
        <f t="shared" si="8"/>
        <v>207</v>
      </c>
      <c r="K15" s="18">
        <f t="shared" si="8"/>
        <v>141</v>
      </c>
      <c r="L15" s="18">
        <f t="shared" si="8"/>
        <v>36</v>
      </c>
      <c r="M15" s="18">
        <f t="shared" ref="M15:U15" si="9">+M246+M254+M249+M250+M251+M252+M256+M257+M262</f>
        <v>22</v>
      </c>
      <c r="N15" s="18">
        <f t="shared" si="9"/>
        <v>3</v>
      </c>
      <c r="O15" s="18">
        <f t="shared" si="9"/>
        <v>5</v>
      </c>
      <c r="P15" s="18">
        <f t="shared" si="9"/>
        <v>2</v>
      </c>
      <c r="Q15" s="18">
        <f t="shared" si="9"/>
        <v>2</v>
      </c>
      <c r="R15" s="18">
        <f t="shared" si="9"/>
        <v>4</v>
      </c>
      <c r="S15" s="18">
        <f t="shared" si="9"/>
        <v>2</v>
      </c>
      <c r="T15" s="18">
        <f t="shared" si="9"/>
        <v>0</v>
      </c>
      <c r="U15" s="18">
        <f t="shared" si="9"/>
        <v>282</v>
      </c>
    </row>
    <row r="16" spans="1:21" s="17" customFormat="1" ht="12" customHeight="1" x14ac:dyDescent="0.2">
      <c r="A16" s="21"/>
      <c r="B16" s="22" t="s">
        <v>31</v>
      </c>
      <c r="C16" s="18">
        <f t="shared" ref="C16:L16" si="10">C248+C255+C258+C259</f>
        <v>1724</v>
      </c>
      <c r="D16" s="18">
        <f t="shared" si="10"/>
        <v>1178</v>
      </c>
      <c r="E16" s="18">
        <f t="shared" si="10"/>
        <v>13</v>
      </c>
      <c r="F16" s="18">
        <f t="shared" si="10"/>
        <v>1</v>
      </c>
      <c r="G16" s="18">
        <f t="shared" si="10"/>
        <v>1164</v>
      </c>
      <c r="H16" s="18">
        <f t="shared" si="10"/>
        <v>218</v>
      </c>
      <c r="I16" s="18">
        <f t="shared" si="10"/>
        <v>321</v>
      </c>
      <c r="J16" s="18">
        <f t="shared" si="10"/>
        <v>258</v>
      </c>
      <c r="K16" s="18">
        <f t="shared" si="10"/>
        <v>130</v>
      </c>
      <c r="L16" s="18">
        <f t="shared" si="10"/>
        <v>12</v>
      </c>
      <c r="M16" s="18">
        <f t="shared" ref="M16:U16" si="11">M248+M255+M258+M259</f>
        <v>18</v>
      </c>
      <c r="N16" s="18">
        <f t="shared" si="11"/>
        <v>8</v>
      </c>
      <c r="O16" s="18">
        <f t="shared" si="11"/>
        <v>3</v>
      </c>
      <c r="P16" s="18">
        <f t="shared" si="11"/>
        <v>1</v>
      </c>
      <c r="Q16" s="18">
        <f t="shared" si="11"/>
        <v>1</v>
      </c>
      <c r="R16" s="18">
        <f t="shared" si="11"/>
        <v>3</v>
      </c>
      <c r="S16" s="18">
        <f t="shared" si="11"/>
        <v>1</v>
      </c>
      <c r="T16" s="18">
        <f t="shared" si="11"/>
        <v>0</v>
      </c>
      <c r="U16" s="18">
        <f t="shared" si="11"/>
        <v>190</v>
      </c>
    </row>
    <row r="17" spans="1:21" s="17" customFormat="1" ht="12" customHeight="1" x14ac:dyDescent="0.2">
      <c r="A17" s="286" t="s">
        <v>32</v>
      </c>
      <c r="B17" s="286"/>
      <c r="C17" s="18">
        <f t="shared" ref="C17:L17" si="12">C18+C19+C20</f>
        <v>5182</v>
      </c>
      <c r="D17" s="18">
        <f t="shared" si="12"/>
        <v>2874</v>
      </c>
      <c r="E17" s="18">
        <f t="shared" si="12"/>
        <v>51</v>
      </c>
      <c r="F17" s="18">
        <f t="shared" si="12"/>
        <v>5</v>
      </c>
      <c r="G17" s="18">
        <f t="shared" si="12"/>
        <v>2818</v>
      </c>
      <c r="H17" s="18">
        <f t="shared" si="12"/>
        <v>656</v>
      </c>
      <c r="I17" s="18">
        <f t="shared" si="12"/>
        <v>605</v>
      </c>
      <c r="J17" s="18">
        <f t="shared" si="12"/>
        <v>472</v>
      </c>
      <c r="K17" s="18">
        <f t="shared" si="12"/>
        <v>407</v>
      </c>
      <c r="L17" s="18">
        <f t="shared" si="12"/>
        <v>117</v>
      </c>
      <c r="M17" s="18">
        <f t="shared" ref="M17:U17" si="13">M18+M19+M20</f>
        <v>52</v>
      </c>
      <c r="N17" s="18">
        <f t="shared" si="13"/>
        <v>9</v>
      </c>
      <c r="O17" s="18">
        <f t="shared" si="13"/>
        <v>11</v>
      </c>
      <c r="P17" s="18">
        <f t="shared" si="13"/>
        <v>5</v>
      </c>
      <c r="Q17" s="18">
        <f t="shared" si="13"/>
        <v>4</v>
      </c>
      <c r="R17" s="18">
        <f t="shared" si="13"/>
        <v>2</v>
      </c>
      <c r="S17" s="18">
        <f t="shared" si="13"/>
        <v>2</v>
      </c>
      <c r="T17" s="18">
        <f t="shared" si="13"/>
        <v>2</v>
      </c>
      <c r="U17" s="18">
        <f t="shared" si="13"/>
        <v>474</v>
      </c>
    </row>
    <row r="18" spans="1:21" s="17" customFormat="1" ht="12" customHeight="1" x14ac:dyDescent="0.2">
      <c r="A18" s="19"/>
      <c r="B18" s="20" t="s">
        <v>33</v>
      </c>
      <c r="C18" s="18">
        <f t="shared" ref="C18:L18" si="14">+C239</f>
        <v>1496</v>
      </c>
      <c r="D18" s="18">
        <f t="shared" si="14"/>
        <v>924</v>
      </c>
      <c r="E18" s="18">
        <f t="shared" si="14"/>
        <v>20</v>
      </c>
      <c r="F18" s="18">
        <f t="shared" si="14"/>
        <v>2</v>
      </c>
      <c r="G18" s="18">
        <f t="shared" si="14"/>
        <v>902</v>
      </c>
      <c r="H18" s="18">
        <f t="shared" si="14"/>
        <v>257</v>
      </c>
      <c r="I18" s="18">
        <f t="shared" si="14"/>
        <v>119</v>
      </c>
      <c r="J18" s="18">
        <f t="shared" si="14"/>
        <v>164</v>
      </c>
      <c r="K18" s="18">
        <f t="shared" si="14"/>
        <v>115</v>
      </c>
      <c r="L18" s="18">
        <f t="shared" si="14"/>
        <v>68</v>
      </c>
      <c r="M18" s="18">
        <f t="shared" ref="M18:U18" si="15">+M239</f>
        <v>14</v>
      </c>
      <c r="N18" s="18">
        <f t="shared" si="15"/>
        <v>2</v>
      </c>
      <c r="O18" s="18">
        <f t="shared" si="15"/>
        <v>0</v>
      </c>
      <c r="P18" s="18">
        <f t="shared" si="15"/>
        <v>3</v>
      </c>
      <c r="Q18" s="18">
        <f t="shared" si="15"/>
        <v>0</v>
      </c>
      <c r="R18" s="18">
        <f t="shared" si="15"/>
        <v>1</v>
      </c>
      <c r="S18" s="18">
        <f t="shared" si="15"/>
        <v>1</v>
      </c>
      <c r="T18" s="18">
        <f t="shared" si="15"/>
        <v>0</v>
      </c>
      <c r="U18" s="18">
        <f t="shared" si="15"/>
        <v>158</v>
      </c>
    </row>
    <row r="19" spans="1:21" s="17" customFormat="1" ht="12" customHeight="1" x14ac:dyDescent="0.2">
      <c r="A19" s="19"/>
      <c r="B19" s="20" t="s">
        <v>34</v>
      </c>
      <c r="C19" s="18">
        <f t="shared" ref="C19:L19" si="16">+C238</f>
        <v>1446</v>
      </c>
      <c r="D19" s="18">
        <f t="shared" si="16"/>
        <v>771</v>
      </c>
      <c r="E19" s="18">
        <f t="shared" si="16"/>
        <v>14</v>
      </c>
      <c r="F19" s="18">
        <f t="shared" si="16"/>
        <v>1</v>
      </c>
      <c r="G19" s="18">
        <f t="shared" si="16"/>
        <v>756</v>
      </c>
      <c r="H19" s="18">
        <f t="shared" si="16"/>
        <v>151</v>
      </c>
      <c r="I19" s="18">
        <f t="shared" si="16"/>
        <v>196</v>
      </c>
      <c r="J19" s="18">
        <f t="shared" si="16"/>
        <v>102</v>
      </c>
      <c r="K19" s="18">
        <f t="shared" si="16"/>
        <v>127</v>
      </c>
      <c r="L19" s="18">
        <f t="shared" si="16"/>
        <v>21</v>
      </c>
      <c r="M19" s="18">
        <f t="shared" ref="M19:U19" si="17">+M238</f>
        <v>16</v>
      </c>
      <c r="N19" s="18">
        <f t="shared" si="17"/>
        <v>2</v>
      </c>
      <c r="O19" s="18">
        <f t="shared" si="17"/>
        <v>4</v>
      </c>
      <c r="P19" s="18">
        <f t="shared" si="17"/>
        <v>2</v>
      </c>
      <c r="Q19" s="18">
        <f t="shared" si="17"/>
        <v>2</v>
      </c>
      <c r="R19" s="18">
        <f t="shared" si="17"/>
        <v>1</v>
      </c>
      <c r="S19" s="18">
        <f t="shared" si="17"/>
        <v>1</v>
      </c>
      <c r="T19" s="18">
        <f t="shared" si="17"/>
        <v>0</v>
      </c>
      <c r="U19" s="18">
        <f t="shared" si="17"/>
        <v>131</v>
      </c>
    </row>
    <row r="20" spans="1:21" s="17" customFormat="1" ht="12" customHeight="1" x14ac:dyDescent="0.2">
      <c r="A20" s="21"/>
      <c r="B20" s="20" t="s">
        <v>35</v>
      </c>
      <c r="C20" s="18">
        <f t="shared" ref="C20:L20" si="18">C240+C241+C242</f>
        <v>2240</v>
      </c>
      <c r="D20" s="18">
        <f t="shared" si="18"/>
        <v>1179</v>
      </c>
      <c r="E20" s="18">
        <f t="shared" si="18"/>
        <v>17</v>
      </c>
      <c r="F20" s="18">
        <f t="shared" si="18"/>
        <v>2</v>
      </c>
      <c r="G20" s="18">
        <f t="shared" si="18"/>
        <v>1160</v>
      </c>
      <c r="H20" s="18">
        <f t="shared" si="18"/>
        <v>248</v>
      </c>
      <c r="I20" s="18">
        <f t="shared" si="18"/>
        <v>290</v>
      </c>
      <c r="J20" s="18">
        <f t="shared" si="18"/>
        <v>206</v>
      </c>
      <c r="K20" s="18">
        <f t="shared" si="18"/>
        <v>165</v>
      </c>
      <c r="L20" s="18">
        <f t="shared" si="18"/>
        <v>28</v>
      </c>
      <c r="M20" s="18">
        <f t="shared" ref="M20:U20" si="19">M240+M241+M242</f>
        <v>22</v>
      </c>
      <c r="N20" s="18">
        <f t="shared" si="19"/>
        <v>5</v>
      </c>
      <c r="O20" s="18">
        <f t="shared" si="19"/>
        <v>7</v>
      </c>
      <c r="P20" s="18">
        <f t="shared" si="19"/>
        <v>0</v>
      </c>
      <c r="Q20" s="18">
        <f t="shared" si="19"/>
        <v>2</v>
      </c>
      <c r="R20" s="18">
        <f t="shared" si="19"/>
        <v>0</v>
      </c>
      <c r="S20" s="18">
        <f t="shared" si="19"/>
        <v>0</v>
      </c>
      <c r="T20" s="18">
        <f t="shared" si="19"/>
        <v>2</v>
      </c>
      <c r="U20" s="18">
        <f t="shared" si="19"/>
        <v>185</v>
      </c>
    </row>
    <row r="21" spans="1:21" s="17" customFormat="1" ht="12" customHeight="1" x14ac:dyDescent="0.2">
      <c r="A21" s="287" t="s">
        <v>36</v>
      </c>
      <c r="B21" s="287"/>
      <c r="C21" s="23">
        <f t="shared" ref="C21:L21" si="20">C230+C231+C232+C215+C233+C234+C221+C235+C224</f>
        <v>7762</v>
      </c>
      <c r="D21" s="23">
        <f t="shared" si="20"/>
        <v>5250</v>
      </c>
      <c r="E21" s="23">
        <f t="shared" si="20"/>
        <v>82</v>
      </c>
      <c r="F21" s="23">
        <f t="shared" si="20"/>
        <v>12</v>
      </c>
      <c r="G21" s="23">
        <f t="shared" si="20"/>
        <v>5156</v>
      </c>
      <c r="H21" s="23">
        <f t="shared" si="20"/>
        <v>1220</v>
      </c>
      <c r="I21" s="23">
        <f t="shared" si="20"/>
        <v>966</v>
      </c>
      <c r="J21" s="23">
        <f t="shared" si="20"/>
        <v>934</v>
      </c>
      <c r="K21" s="23">
        <f t="shared" si="20"/>
        <v>734</v>
      </c>
      <c r="L21" s="23">
        <f t="shared" si="20"/>
        <v>107</v>
      </c>
      <c r="M21" s="23">
        <f t="shared" ref="M21:U21" si="21">M230+M231+M232+M215+M233+M234+M221+M235+M224</f>
        <v>114</v>
      </c>
      <c r="N21" s="23">
        <f t="shared" si="21"/>
        <v>56</v>
      </c>
      <c r="O21" s="23">
        <f t="shared" si="21"/>
        <v>45</v>
      </c>
      <c r="P21" s="23">
        <f t="shared" si="21"/>
        <v>14</v>
      </c>
      <c r="Q21" s="23">
        <f t="shared" si="21"/>
        <v>10</v>
      </c>
      <c r="R21" s="23">
        <f t="shared" si="21"/>
        <v>4</v>
      </c>
      <c r="S21" s="23">
        <f t="shared" si="21"/>
        <v>7</v>
      </c>
      <c r="T21" s="23">
        <f t="shared" si="21"/>
        <v>2</v>
      </c>
      <c r="U21" s="23">
        <f t="shared" si="21"/>
        <v>943</v>
      </c>
    </row>
    <row r="22" spans="1:21" s="17" customFormat="1" ht="12" customHeight="1" x14ac:dyDescent="0.2">
      <c r="A22" s="21"/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5" customFormat="1" ht="12" customHeight="1" x14ac:dyDescent="0.2">
      <c r="A23" s="285" t="s">
        <v>37</v>
      </c>
      <c r="B23" s="285"/>
      <c r="C23" s="16">
        <f t="shared" ref="C23:L23" si="22">C24+C25+C26+C29+C32+C33</f>
        <v>43305</v>
      </c>
      <c r="D23" s="16">
        <f t="shared" si="22"/>
        <v>24475</v>
      </c>
      <c r="E23" s="16">
        <f t="shared" si="22"/>
        <v>420</v>
      </c>
      <c r="F23" s="16">
        <f t="shared" si="22"/>
        <v>49</v>
      </c>
      <c r="G23" s="16">
        <f t="shared" si="22"/>
        <v>24006</v>
      </c>
      <c r="H23" s="16">
        <f t="shared" si="22"/>
        <v>5144</v>
      </c>
      <c r="I23" s="16">
        <f t="shared" si="22"/>
        <v>4608</v>
      </c>
      <c r="J23" s="16">
        <f t="shared" si="22"/>
        <v>3997</v>
      </c>
      <c r="K23" s="16">
        <f t="shared" si="22"/>
        <v>2946</v>
      </c>
      <c r="L23" s="16">
        <f t="shared" si="22"/>
        <v>1223</v>
      </c>
      <c r="M23" s="16">
        <f t="shared" ref="M23:U23" si="23">M24+M25+M26+M29+M32+M33</f>
        <v>786</v>
      </c>
      <c r="N23" s="16">
        <f t="shared" si="23"/>
        <v>219</v>
      </c>
      <c r="O23" s="16">
        <f t="shared" si="23"/>
        <v>113</v>
      </c>
      <c r="P23" s="16">
        <f t="shared" si="23"/>
        <v>257</v>
      </c>
      <c r="Q23" s="16">
        <f t="shared" si="23"/>
        <v>113</v>
      </c>
      <c r="R23" s="16">
        <f t="shared" si="23"/>
        <v>42</v>
      </c>
      <c r="S23" s="16">
        <f t="shared" si="23"/>
        <v>55</v>
      </c>
      <c r="T23" s="16">
        <f t="shared" si="23"/>
        <v>47</v>
      </c>
      <c r="U23" s="16">
        <f t="shared" si="23"/>
        <v>4456</v>
      </c>
    </row>
    <row r="24" spans="1:21" s="17" customFormat="1" ht="12" customHeight="1" x14ac:dyDescent="0.2">
      <c r="A24" s="286" t="s">
        <v>38</v>
      </c>
      <c r="B24" s="286"/>
      <c r="C24" s="18">
        <f t="shared" ref="C24:L24" si="24">C157+C160+C161+C176+C177+C180+C182+C184+C187</f>
        <v>25324</v>
      </c>
      <c r="D24" s="18">
        <f t="shared" si="24"/>
        <v>13535</v>
      </c>
      <c r="E24" s="18">
        <f t="shared" si="24"/>
        <v>275</v>
      </c>
      <c r="F24" s="18">
        <f t="shared" si="24"/>
        <v>36</v>
      </c>
      <c r="G24" s="18">
        <f t="shared" si="24"/>
        <v>13224</v>
      </c>
      <c r="H24" s="18">
        <f t="shared" si="24"/>
        <v>2913</v>
      </c>
      <c r="I24" s="18">
        <f t="shared" si="24"/>
        <v>2426</v>
      </c>
      <c r="J24" s="18">
        <f t="shared" si="24"/>
        <v>2171</v>
      </c>
      <c r="K24" s="18">
        <f t="shared" si="24"/>
        <v>1523</v>
      </c>
      <c r="L24" s="18">
        <f t="shared" si="24"/>
        <v>807</v>
      </c>
      <c r="M24" s="18">
        <f t="shared" ref="M24:U24" si="25">M157+M160+M161+M176+M177+M180+M182+M184+M187</f>
        <v>421</v>
      </c>
      <c r="N24" s="18">
        <f t="shared" si="25"/>
        <v>136</v>
      </c>
      <c r="O24" s="18">
        <f t="shared" si="25"/>
        <v>65</v>
      </c>
      <c r="P24" s="18">
        <f t="shared" si="25"/>
        <v>215</v>
      </c>
      <c r="Q24" s="18">
        <f t="shared" si="25"/>
        <v>69</v>
      </c>
      <c r="R24" s="18">
        <f t="shared" si="25"/>
        <v>27</v>
      </c>
      <c r="S24" s="18">
        <f t="shared" si="25"/>
        <v>32</v>
      </c>
      <c r="T24" s="18">
        <f t="shared" si="25"/>
        <v>35</v>
      </c>
      <c r="U24" s="18">
        <f t="shared" si="25"/>
        <v>2384</v>
      </c>
    </row>
    <row r="25" spans="1:21" s="17" customFormat="1" ht="12" customHeight="1" x14ac:dyDescent="0.2">
      <c r="A25" s="286" t="s">
        <v>39</v>
      </c>
      <c r="B25" s="286"/>
      <c r="C25" s="18">
        <f t="shared" ref="C25:L25" si="26">C162+C168+C172+C178+C186+C188+C189+C195</f>
        <v>2876</v>
      </c>
      <c r="D25" s="18">
        <f t="shared" si="26"/>
        <v>1652</v>
      </c>
      <c r="E25" s="18">
        <f t="shared" si="26"/>
        <v>23</v>
      </c>
      <c r="F25" s="18">
        <f t="shared" si="26"/>
        <v>3</v>
      </c>
      <c r="G25" s="18">
        <f t="shared" si="26"/>
        <v>1626</v>
      </c>
      <c r="H25" s="18">
        <f t="shared" si="26"/>
        <v>443</v>
      </c>
      <c r="I25" s="18">
        <f t="shared" si="26"/>
        <v>245</v>
      </c>
      <c r="J25" s="18">
        <f t="shared" si="26"/>
        <v>262</v>
      </c>
      <c r="K25" s="18">
        <f t="shared" si="26"/>
        <v>231</v>
      </c>
      <c r="L25" s="18">
        <f t="shared" si="26"/>
        <v>55</v>
      </c>
      <c r="M25" s="18">
        <f t="shared" ref="M25:U25" si="27">M162+M168+M172+M178+M186+M188+M189+M195</f>
        <v>38</v>
      </c>
      <c r="N25" s="18">
        <f t="shared" si="27"/>
        <v>19</v>
      </c>
      <c r="O25" s="18">
        <f t="shared" si="27"/>
        <v>5</v>
      </c>
      <c r="P25" s="18">
        <f t="shared" si="27"/>
        <v>1</v>
      </c>
      <c r="Q25" s="18">
        <f t="shared" si="27"/>
        <v>12</v>
      </c>
      <c r="R25" s="18">
        <f t="shared" si="27"/>
        <v>5</v>
      </c>
      <c r="S25" s="18">
        <f t="shared" si="27"/>
        <v>5</v>
      </c>
      <c r="T25" s="18">
        <f t="shared" si="27"/>
        <v>1</v>
      </c>
      <c r="U25" s="18">
        <f t="shared" si="27"/>
        <v>304</v>
      </c>
    </row>
    <row r="26" spans="1:21" s="17" customFormat="1" ht="12" customHeight="1" x14ac:dyDescent="0.2">
      <c r="A26" s="286" t="s">
        <v>40</v>
      </c>
      <c r="B26" s="286"/>
      <c r="C26" s="18">
        <f t="shared" ref="C26:L26" si="28">C27+C28</f>
        <v>7477</v>
      </c>
      <c r="D26" s="18">
        <f t="shared" si="28"/>
        <v>4442</v>
      </c>
      <c r="E26" s="18">
        <f t="shared" si="28"/>
        <v>70</v>
      </c>
      <c r="F26" s="18">
        <f t="shared" si="28"/>
        <v>7</v>
      </c>
      <c r="G26" s="18">
        <f t="shared" si="28"/>
        <v>4365</v>
      </c>
      <c r="H26" s="18">
        <f t="shared" si="28"/>
        <v>769</v>
      </c>
      <c r="I26" s="18">
        <f t="shared" si="28"/>
        <v>907</v>
      </c>
      <c r="J26" s="18">
        <f t="shared" si="28"/>
        <v>722</v>
      </c>
      <c r="K26" s="18">
        <f t="shared" si="28"/>
        <v>648</v>
      </c>
      <c r="L26" s="18">
        <f t="shared" si="28"/>
        <v>201</v>
      </c>
      <c r="M26" s="18">
        <f t="shared" ref="M26:U26" si="29">M27+M28</f>
        <v>148</v>
      </c>
      <c r="N26" s="18">
        <f t="shared" si="29"/>
        <v>24</v>
      </c>
      <c r="O26" s="18">
        <f t="shared" si="29"/>
        <v>22</v>
      </c>
      <c r="P26" s="18">
        <f t="shared" si="29"/>
        <v>20</v>
      </c>
      <c r="Q26" s="18">
        <f t="shared" si="29"/>
        <v>19</v>
      </c>
      <c r="R26" s="18">
        <f t="shared" si="29"/>
        <v>6</v>
      </c>
      <c r="S26" s="18">
        <f t="shared" si="29"/>
        <v>10</v>
      </c>
      <c r="T26" s="18">
        <f t="shared" si="29"/>
        <v>5</v>
      </c>
      <c r="U26" s="18">
        <f t="shared" si="29"/>
        <v>864</v>
      </c>
    </row>
    <row r="27" spans="1:21" s="17" customFormat="1" ht="12" customHeight="1" x14ac:dyDescent="0.2">
      <c r="A27" s="24"/>
      <c r="B27" s="20" t="s">
        <v>41</v>
      </c>
      <c r="C27" s="18">
        <f t="shared" ref="C27:L27" si="30">C159+C165+C167+C179+C190+C196</f>
        <v>788</v>
      </c>
      <c r="D27" s="18">
        <f t="shared" si="30"/>
        <v>444</v>
      </c>
      <c r="E27" s="18">
        <f t="shared" si="30"/>
        <v>9</v>
      </c>
      <c r="F27" s="18">
        <f t="shared" si="30"/>
        <v>1</v>
      </c>
      <c r="G27" s="18">
        <f t="shared" si="30"/>
        <v>434</v>
      </c>
      <c r="H27" s="18">
        <f t="shared" si="30"/>
        <v>71</v>
      </c>
      <c r="I27" s="18">
        <f t="shared" si="30"/>
        <v>80</v>
      </c>
      <c r="J27" s="18">
        <f t="shared" si="30"/>
        <v>79</v>
      </c>
      <c r="K27" s="18">
        <f t="shared" si="30"/>
        <v>82</v>
      </c>
      <c r="L27" s="18">
        <f t="shared" si="30"/>
        <v>12</v>
      </c>
      <c r="M27" s="18">
        <f t="shared" ref="M27:U27" si="31">M159+M165+M167+M179+M190+M196</f>
        <v>21</v>
      </c>
      <c r="N27" s="18">
        <f t="shared" si="31"/>
        <v>1</v>
      </c>
      <c r="O27" s="18">
        <f t="shared" si="31"/>
        <v>1</v>
      </c>
      <c r="P27" s="18">
        <f t="shared" si="31"/>
        <v>0</v>
      </c>
      <c r="Q27" s="18">
        <f t="shared" si="31"/>
        <v>4</v>
      </c>
      <c r="R27" s="18">
        <f t="shared" si="31"/>
        <v>1</v>
      </c>
      <c r="S27" s="18">
        <f t="shared" si="31"/>
        <v>0</v>
      </c>
      <c r="T27" s="18">
        <f t="shared" si="31"/>
        <v>0</v>
      </c>
      <c r="U27" s="18">
        <f t="shared" si="31"/>
        <v>82</v>
      </c>
    </row>
    <row r="28" spans="1:21" s="17" customFormat="1" ht="12" customHeight="1" x14ac:dyDescent="0.2">
      <c r="A28" s="21"/>
      <c r="B28" s="20" t="s">
        <v>42</v>
      </c>
      <c r="C28" s="18">
        <f t="shared" ref="C28:L28" si="32">C166+C169+C170+C175+C192</f>
        <v>6689</v>
      </c>
      <c r="D28" s="18">
        <f t="shared" si="32"/>
        <v>3998</v>
      </c>
      <c r="E28" s="18">
        <f t="shared" si="32"/>
        <v>61</v>
      </c>
      <c r="F28" s="18">
        <f t="shared" si="32"/>
        <v>6</v>
      </c>
      <c r="G28" s="18">
        <f t="shared" si="32"/>
        <v>3931</v>
      </c>
      <c r="H28" s="18">
        <f t="shared" si="32"/>
        <v>698</v>
      </c>
      <c r="I28" s="18">
        <f t="shared" si="32"/>
        <v>827</v>
      </c>
      <c r="J28" s="18">
        <f t="shared" si="32"/>
        <v>643</v>
      </c>
      <c r="K28" s="18">
        <f t="shared" si="32"/>
        <v>566</v>
      </c>
      <c r="L28" s="18">
        <f t="shared" si="32"/>
        <v>189</v>
      </c>
      <c r="M28" s="18">
        <f t="shared" ref="M28:U28" si="33">M166+M169+M170+M175+M192</f>
        <v>127</v>
      </c>
      <c r="N28" s="18">
        <f t="shared" si="33"/>
        <v>23</v>
      </c>
      <c r="O28" s="18">
        <f t="shared" si="33"/>
        <v>21</v>
      </c>
      <c r="P28" s="18">
        <f t="shared" si="33"/>
        <v>20</v>
      </c>
      <c r="Q28" s="18">
        <f t="shared" si="33"/>
        <v>15</v>
      </c>
      <c r="R28" s="18">
        <f t="shared" si="33"/>
        <v>5</v>
      </c>
      <c r="S28" s="18">
        <f t="shared" si="33"/>
        <v>10</v>
      </c>
      <c r="T28" s="18">
        <f t="shared" si="33"/>
        <v>5</v>
      </c>
      <c r="U28" s="18">
        <f t="shared" si="33"/>
        <v>782</v>
      </c>
    </row>
    <row r="29" spans="1:21" s="17" customFormat="1" ht="12" customHeight="1" x14ac:dyDescent="0.2">
      <c r="A29" s="286" t="s">
        <v>43</v>
      </c>
      <c r="B29" s="286"/>
      <c r="C29" s="18">
        <f t="shared" ref="C29:L29" si="34">C30+C31</f>
        <v>2693</v>
      </c>
      <c r="D29" s="18">
        <f t="shared" si="34"/>
        <v>1732</v>
      </c>
      <c r="E29" s="18">
        <f t="shared" si="34"/>
        <v>20</v>
      </c>
      <c r="F29" s="18">
        <f t="shared" si="34"/>
        <v>1</v>
      </c>
      <c r="G29" s="18">
        <f t="shared" si="34"/>
        <v>1711</v>
      </c>
      <c r="H29" s="18">
        <f t="shared" si="34"/>
        <v>426</v>
      </c>
      <c r="I29" s="18">
        <f t="shared" si="34"/>
        <v>299</v>
      </c>
      <c r="J29" s="18">
        <f t="shared" si="34"/>
        <v>326</v>
      </c>
      <c r="K29" s="18">
        <f t="shared" si="34"/>
        <v>205</v>
      </c>
      <c r="L29" s="18">
        <f t="shared" si="34"/>
        <v>56</v>
      </c>
      <c r="M29" s="18">
        <f t="shared" ref="M29:U29" si="35">M30+M31</f>
        <v>87</v>
      </c>
      <c r="N29" s="18">
        <f t="shared" si="35"/>
        <v>16</v>
      </c>
      <c r="O29" s="18">
        <f t="shared" si="35"/>
        <v>5</v>
      </c>
      <c r="P29" s="18">
        <f t="shared" si="35"/>
        <v>9</v>
      </c>
      <c r="Q29" s="18">
        <f t="shared" si="35"/>
        <v>6</v>
      </c>
      <c r="R29" s="18">
        <f t="shared" si="35"/>
        <v>1</v>
      </c>
      <c r="S29" s="18">
        <f t="shared" si="35"/>
        <v>1</v>
      </c>
      <c r="T29" s="18">
        <f t="shared" si="35"/>
        <v>0</v>
      </c>
      <c r="U29" s="18">
        <f t="shared" si="35"/>
        <v>274</v>
      </c>
    </row>
    <row r="30" spans="1:21" s="17" customFormat="1" ht="12" customHeight="1" x14ac:dyDescent="0.2">
      <c r="A30" s="24"/>
      <c r="B30" s="20" t="s">
        <v>44</v>
      </c>
      <c r="C30" s="18">
        <f t="shared" ref="C30:L30" si="36">C158+C173+C185</f>
        <v>925</v>
      </c>
      <c r="D30" s="18">
        <f t="shared" si="36"/>
        <v>591</v>
      </c>
      <c r="E30" s="18">
        <f t="shared" si="36"/>
        <v>5</v>
      </c>
      <c r="F30" s="18">
        <f t="shared" si="36"/>
        <v>1</v>
      </c>
      <c r="G30" s="18">
        <f t="shared" si="36"/>
        <v>585</v>
      </c>
      <c r="H30" s="18">
        <f t="shared" si="36"/>
        <v>162</v>
      </c>
      <c r="I30" s="18">
        <f t="shared" si="36"/>
        <v>106</v>
      </c>
      <c r="J30" s="18">
        <f t="shared" si="36"/>
        <v>91</v>
      </c>
      <c r="K30" s="18">
        <f t="shared" si="36"/>
        <v>78</v>
      </c>
      <c r="L30" s="18">
        <f t="shared" si="36"/>
        <v>18</v>
      </c>
      <c r="M30" s="18">
        <f t="shared" ref="M30:U30" si="37">M158+M173+M185</f>
        <v>22</v>
      </c>
      <c r="N30" s="18">
        <f t="shared" si="37"/>
        <v>6</v>
      </c>
      <c r="O30" s="18">
        <f t="shared" si="37"/>
        <v>1</v>
      </c>
      <c r="P30" s="18">
        <f t="shared" si="37"/>
        <v>4</v>
      </c>
      <c r="Q30" s="18">
        <f t="shared" si="37"/>
        <v>5</v>
      </c>
      <c r="R30" s="18">
        <f t="shared" si="37"/>
        <v>0</v>
      </c>
      <c r="S30" s="18">
        <f t="shared" si="37"/>
        <v>0</v>
      </c>
      <c r="T30" s="18">
        <f t="shared" si="37"/>
        <v>0</v>
      </c>
      <c r="U30" s="18">
        <f t="shared" si="37"/>
        <v>92</v>
      </c>
    </row>
    <row r="31" spans="1:21" s="17" customFormat="1" ht="12" customHeight="1" x14ac:dyDescent="0.2">
      <c r="A31" s="21"/>
      <c r="B31" s="20" t="s">
        <v>45</v>
      </c>
      <c r="C31" s="18">
        <f t="shared" ref="C31:L31" si="38">C163+C191+C194</f>
        <v>1768</v>
      </c>
      <c r="D31" s="18">
        <f t="shared" si="38"/>
        <v>1141</v>
      </c>
      <c r="E31" s="18">
        <f t="shared" si="38"/>
        <v>15</v>
      </c>
      <c r="F31" s="18">
        <f t="shared" si="38"/>
        <v>0</v>
      </c>
      <c r="G31" s="18">
        <f t="shared" si="38"/>
        <v>1126</v>
      </c>
      <c r="H31" s="18">
        <f t="shared" si="38"/>
        <v>264</v>
      </c>
      <c r="I31" s="18">
        <f t="shared" si="38"/>
        <v>193</v>
      </c>
      <c r="J31" s="18">
        <f t="shared" si="38"/>
        <v>235</v>
      </c>
      <c r="K31" s="18">
        <f t="shared" si="38"/>
        <v>127</v>
      </c>
      <c r="L31" s="18">
        <f t="shared" si="38"/>
        <v>38</v>
      </c>
      <c r="M31" s="18">
        <f t="shared" ref="M31:U31" si="39">M163+M191+M194</f>
        <v>65</v>
      </c>
      <c r="N31" s="18">
        <f t="shared" si="39"/>
        <v>10</v>
      </c>
      <c r="O31" s="18">
        <f t="shared" si="39"/>
        <v>4</v>
      </c>
      <c r="P31" s="18">
        <f t="shared" si="39"/>
        <v>5</v>
      </c>
      <c r="Q31" s="18">
        <f t="shared" si="39"/>
        <v>1</v>
      </c>
      <c r="R31" s="18">
        <f t="shared" si="39"/>
        <v>1</v>
      </c>
      <c r="S31" s="18">
        <f t="shared" si="39"/>
        <v>1</v>
      </c>
      <c r="T31" s="18">
        <f t="shared" si="39"/>
        <v>0</v>
      </c>
      <c r="U31" s="18">
        <f t="shared" si="39"/>
        <v>182</v>
      </c>
    </row>
    <row r="32" spans="1:21" s="17" customFormat="1" ht="12" customHeight="1" x14ac:dyDescent="0.2">
      <c r="A32" s="286" t="s">
        <v>46</v>
      </c>
      <c r="B32" s="286"/>
      <c r="C32" s="18">
        <f t="shared" ref="C32:L32" si="40">C171+C174+C181+C183+C193</f>
        <v>745</v>
      </c>
      <c r="D32" s="18">
        <f t="shared" si="40"/>
        <v>336</v>
      </c>
      <c r="E32" s="18">
        <f t="shared" si="40"/>
        <v>4</v>
      </c>
      <c r="F32" s="18">
        <f t="shared" si="40"/>
        <v>2</v>
      </c>
      <c r="G32" s="18">
        <f t="shared" si="40"/>
        <v>330</v>
      </c>
      <c r="H32" s="18">
        <f t="shared" si="40"/>
        <v>82</v>
      </c>
      <c r="I32" s="18">
        <f t="shared" si="40"/>
        <v>38</v>
      </c>
      <c r="J32" s="18">
        <f t="shared" si="40"/>
        <v>80</v>
      </c>
      <c r="K32" s="18">
        <f t="shared" si="40"/>
        <v>34</v>
      </c>
      <c r="L32" s="18">
        <f t="shared" si="40"/>
        <v>6</v>
      </c>
      <c r="M32" s="18">
        <f t="shared" ref="M32:U32" si="41">M171+M174+M181+M183+M193</f>
        <v>13</v>
      </c>
      <c r="N32" s="18">
        <f t="shared" si="41"/>
        <v>5</v>
      </c>
      <c r="O32" s="18">
        <f t="shared" si="41"/>
        <v>2</v>
      </c>
      <c r="P32" s="18">
        <f t="shared" si="41"/>
        <v>1</v>
      </c>
      <c r="Q32" s="18">
        <f t="shared" si="41"/>
        <v>0</v>
      </c>
      <c r="R32" s="18">
        <f t="shared" si="41"/>
        <v>0</v>
      </c>
      <c r="S32" s="18">
        <f t="shared" si="41"/>
        <v>1</v>
      </c>
      <c r="T32" s="18">
        <f t="shared" si="41"/>
        <v>2</v>
      </c>
      <c r="U32" s="18">
        <f t="shared" si="41"/>
        <v>66</v>
      </c>
    </row>
    <row r="33" spans="1:21" s="17" customFormat="1" ht="12" customHeight="1" x14ac:dyDescent="0.2">
      <c r="A33" s="286" t="s">
        <v>47</v>
      </c>
      <c r="B33" s="286"/>
      <c r="C33" s="18">
        <f t="shared" ref="C33:L33" si="42">C34+C35+C36</f>
        <v>4190</v>
      </c>
      <c r="D33" s="18">
        <f t="shared" si="42"/>
        <v>2778</v>
      </c>
      <c r="E33" s="18">
        <f t="shared" si="42"/>
        <v>28</v>
      </c>
      <c r="F33" s="18">
        <f t="shared" si="42"/>
        <v>0</v>
      </c>
      <c r="G33" s="18">
        <f t="shared" si="42"/>
        <v>2750</v>
      </c>
      <c r="H33" s="18">
        <f t="shared" si="42"/>
        <v>511</v>
      </c>
      <c r="I33" s="18">
        <f t="shared" si="42"/>
        <v>693</v>
      </c>
      <c r="J33" s="18">
        <f t="shared" si="42"/>
        <v>436</v>
      </c>
      <c r="K33" s="18">
        <f t="shared" si="42"/>
        <v>305</v>
      </c>
      <c r="L33" s="18">
        <f t="shared" si="42"/>
        <v>98</v>
      </c>
      <c r="M33" s="18">
        <f t="shared" ref="M33:U33" si="43">M34+M35+M36</f>
        <v>79</v>
      </c>
      <c r="N33" s="18">
        <f t="shared" si="43"/>
        <v>19</v>
      </c>
      <c r="O33" s="18">
        <f t="shared" si="43"/>
        <v>14</v>
      </c>
      <c r="P33" s="18">
        <f t="shared" si="43"/>
        <v>11</v>
      </c>
      <c r="Q33" s="18">
        <f t="shared" si="43"/>
        <v>7</v>
      </c>
      <c r="R33" s="18">
        <f t="shared" si="43"/>
        <v>3</v>
      </c>
      <c r="S33" s="18">
        <f t="shared" si="43"/>
        <v>6</v>
      </c>
      <c r="T33" s="18">
        <f t="shared" si="43"/>
        <v>4</v>
      </c>
      <c r="U33" s="18">
        <f t="shared" si="43"/>
        <v>564</v>
      </c>
    </row>
    <row r="34" spans="1:21" s="17" customFormat="1" ht="12" customHeight="1" x14ac:dyDescent="0.2">
      <c r="A34" s="24"/>
      <c r="B34" s="20" t="s">
        <v>48</v>
      </c>
      <c r="C34" s="18">
        <f t="shared" ref="C34:L34" si="44">C205</f>
        <v>454</v>
      </c>
      <c r="D34" s="18">
        <f t="shared" si="44"/>
        <v>331</v>
      </c>
      <c r="E34" s="18">
        <f t="shared" si="44"/>
        <v>4</v>
      </c>
      <c r="F34" s="18">
        <f t="shared" si="44"/>
        <v>0</v>
      </c>
      <c r="G34" s="18">
        <f t="shared" si="44"/>
        <v>327</v>
      </c>
      <c r="H34" s="18">
        <f t="shared" si="44"/>
        <v>45</v>
      </c>
      <c r="I34" s="18">
        <f t="shared" si="44"/>
        <v>120</v>
      </c>
      <c r="J34" s="18">
        <f t="shared" si="44"/>
        <v>36</v>
      </c>
      <c r="K34" s="18">
        <f t="shared" si="44"/>
        <v>38</v>
      </c>
      <c r="L34" s="18">
        <f t="shared" si="44"/>
        <v>18</v>
      </c>
      <c r="M34" s="18">
        <f t="shared" ref="M34:U34" si="45">M205</f>
        <v>1</v>
      </c>
      <c r="N34" s="18">
        <f t="shared" si="45"/>
        <v>0</v>
      </c>
      <c r="O34" s="18">
        <f t="shared" si="45"/>
        <v>0</v>
      </c>
      <c r="P34" s="18">
        <f t="shared" si="45"/>
        <v>1</v>
      </c>
      <c r="Q34" s="18">
        <f t="shared" si="45"/>
        <v>1</v>
      </c>
      <c r="R34" s="18">
        <f t="shared" si="45"/>
        <v>0</v>
      </c>
      <c r="S34" s="18">
        <f t="shared" si="45"/>
        <v>0</v>
      </c>
      <c r="T34" s="18">
        <f t="shared" si="45"/>
        <v>0</v>
      </c>
      <c r="U34" s="18">
        <f t="shared" si="45"/>
        <v>67</v>
      </c>
    </row>
    <row r="35" spans="1:21" s="17" customFormat="1" ht="12" customHeight="1" x14ac:dyDescent="0.2">
      <c r="A35" s="19"/>
      <c r="B35" s="20" t="s">
        <v>49</v>
      </c>
      <c r="C35" s="18">
        <f t="shared" ref="C35:L35" si="46">C200+C201+C202+C206</f>
        <v>202</v>
      </c>
      <c r="D35" s="18">
        <f t="shared" si="46"/>
        <v>115</v>
      </c>
      <c r="E35" s="18">
        <f t="shared" si="46"/>
        <v>2</v>
      </c>
      <c r="F35" s="18">
        <f t="shared" si="46"/>
        <v>0</v>
      </c>
      <c r="G35" s="18">
        <f t="shared" si="46"/>
        <v>113</v>
      </c>
      <c r="H35" s="18">
        <f t="shared" si="46"/>
        <v>24</v>
      </c>
      <c r="I35" s="18">
        <f t="shared" si="46"/>
        <v>26</v>
      </c>
      <c r="J35" s="18">
        <f t="shared" si="46"/>
        <v>21</v>
      </c>
      <c r="K35" s="18">
        <f t="shared" si="46"/>
        <v>3</v>
      </c>
      <c r="L35" s="18">
        <f t="shared" si="46"/>
        <v>4</v>
      </c>
      <c r="M35" s="18">
        <f t="shared" ref="M35:U35" si="47">M200+M201+M202+M206</f>
        <v>2</v>
      </c>
      <c r="N35" s="18">
        <f t="shared" si="47"/>
        <v>1</v>
      </c>
      <c r="O35" s="18">
        <f t="shared" si="47"/>
        <v>4</v>
      </c>
      <c r="P35" s="18">
        <f t="shared" si="47"/>
        <v>1</v>
      </c>
      <c r="Q35" s="18">
        <f t="shared" si="47"/>
        <v>0</v>
      </c>
      <c r="R35" s="18">
        <f t="shared" si="47"/>
        <v>0</v>
      </c>
      <c r="S35" s="18">
        <f t="shared" si="47"/>
        <v>0</v>
      </c>
      <c r="T35" s="18">
        <f t="shared" si="47"/>
        <v>1</v>
      </c>
      <c r="U35" s="18">
        <f t="shared" si="47"/>
        <v>26</v>
      </c>
    </row>
    <row r="36" spans="1:21" s="17" customFormat="1" ht="12" customHeight="1" x14ac:dyDescent="0.2">
      <c r="A36" s="19"/>
      <c r="B36" s="25" t="s">
        <v>50</v>
      </c>
      <c r="C36" s="23">
        <f t="shared" ref="C36:L36" si="48">C199+C203+C204+C207</f>
        <v>3534</v>
      </c>
      <c r="D36" s="23">
        <f t="shared" si="48"/>
        <v>2332</v>
      </c>
      <c r="E36" s="23">
        <f t="shared" si="48"/>
        <v>22</v>
      </c>
      <c r="F36" s="23">
        <f t="shared" si="48"/>
        <v>0</v>
      </c>
      <c r="G36" s="23">
        <f t="shared" si="48"/>
        <v>2310</v>
      </c>
      <c r="H36" s="23">
        <f t="shared" si="48"/>
        <v>442</v>
      </c>
      <c r="I36" s="23">
        <f t="shared" si="48"/>
        <v>547</v>
      </c>
      <c r="J36" s="23">
        <f t="shared" si="48"/>
        <v>379</v>
      </c>
      <c r="K36" s="23">
        <f t="shared" si="48"/>
        <v>264</v>
      </c>
      <c r="L36" s="23">
        <f t="shared" si="48"/>
        <v>76</v>
      </c>
      <c r="M36" s="23">
        <f t="shared" ref="M36:U36" si="49">M199+M203+M204+M207</f>
        <v>76</v>
      </c>
      <c r="N36" s="23">
        <f t="shared" si="49"/>
        <v>18</v>
      </c>
      <c r="O36" s="23">
        <f t="shared" si="49"/>
        <v>10</v>
      </c>
      <c r="P36" s="23">
        <f t="shared" si="49"/>
        <v>9</v>
      </c>
      <c r="Q36" s="23">
        <f t="shared" si="49"/>
        <v>6</v>
      </c>
      <c r="R36" s="23">
        <f t="shared" si="49"/>
        <v>3</v>
      </c>
      <c r="S36" s="23">
        <f t="shared" si="49"/>
        <v>6</v>
      </c>
      <c r="T36" s="23">
        <f t="shared" si="49"/>
        <v>3</v>
      </c>
      <c r="U36" s="23">
        <f t="shared" si="49"/>
        <v>471</v>
      </c>
    </row>
    <row r="37" spans="1:21" s="17" customFormat="1" ht="12" customHeight="1" x14ac:dyDescent="0.2">
      <c r="A37" s="21"/>
      <c r="B37" s="2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15" customFormat="1" ht="12" customHeight="1" x14ac:dyDescent="0.2">
      <c r="A38" s="285" t="s">
        <v>51</v>
      </c>
      <c r="B38" s="285"/>
      <c r="C38" s="16">
        <f t="shared" ref="C38:L38" si="50">C39+C40</f>
        <v>27438</v>
      </c>
      <c r="D38" s="16">
        <f t="shared" si="50"/>
        <v>18582</v>
      </c>
      <c r="E38" s="16">
        <f t="shared" si="50"/>
        <v>301</v>
      </c>
      <c r="F38" s="16">
        <f t="shared" si="50"/>
        <v>35</v>
      </c>
      <c r="G38" s="16">
        <f t="shared" si="50"/>
        <v>18246</v>
      </c>
      <c r="H38" s="16">
        <f t="shared" si="50"/>
        <v>5123</v>
      </c>
      <c r="I38" s="16">
        <f t="shared" si="50"/>
        <v>3136</v>
      </c>
      <c r="J38" s="16">
        <f t="shared" si="50"/>
        <v>3050</v>
      </c>
      <c r="K38" s="16">
        <f t="shared" si="50"/>
        <v>1837</v>
      </c>
      <c r="L38" s="16">
        <f t="shared" si="50"/>
        <v>518</v>
      </c>
      <c r="M38" s="16">
        <f t="shared" ref="M38:U38" si="51">M39+M40</f>
        <v>656</v>
      </c>
      <c r="N38" s="16">
        <f t="shared" si="51"/>
        <v>133</v>
      </c>
      <c r="O38" s="16">
        <f t="shared" si="51"/>
        <v>219</v>
      </c>
      <c r="P38" s="16">
        <f t="shared" si="51"/>
        <v>37</v>
      </c>
      <c r="Q38" s="16">
        <f t="shared" si="51"/>
        <v>37</v>
      </c>
      <c r="R38" s="16">
        <f t="shared" si="51"/>
        <v>41</v>
      </c>
      <c r="S38" s="16">
        <f t="shared" si="51"/>
        <v>43</v>
      </c>
      <c r="T38" s="16">
        <f t="shared" si="51"/>
        <v>3</v>
      </c>
      <c r="U38" s="16">
        <f t="shared" si="51"/>
        <v>3413</v>
      </c>
    </row>
    <row r="39" spans="1:21" s="17" customFormat="1" ht="12" customHeight="1" x14ac:dyDescent="0.2">
      <c r="A39" s="286" t="s">
        <v>52</v>
      </c>
      <c r="B39" s="286"/>
      <c r="C39" s="18">
        <f t="shared" ref="C39:L39" si="52">C210+C211+C213+C214+C216+C219+C222+C223+C226+C227</f>
        <v>24078</v>
      </c>
      <c r="D39" s="18">
        <f t="shared" si="52"/>
        <v>16348</v>
      </c>
      <c r="E39" s="18">
        <f t="shared" si="52"/>
        <v>273</v>
      </c>
      <c r="F39" s="18">
        <f t="shared" si="52"/>
        <v>32</v>
      </c>
      <c r="G39" s="18">
        <f t="shared" si="52"/>
        <v>16043</v>
      </c>
      <c r="H39" s="18">
        <f t="shared" si="52"/>
        <v>4376</v>
      </c>
      <c r="I39" s="18">
        <f t="shared" si="52"/>
        <v>2650</v>
      </c>
      <c r="J39" s="18">
        <f t="shared" si="52"/>
        <v>2816</v>
      </c>
      <c r="K39" s="18">
        <f t="shared" si="52"/>
        <v>1631</v>
      </c>
      <c r="L39" s="18">
        <f t="shared" si="52"/>
        <v>454</v>
      </c>
      <c r="M39" s="18">
        <f t="shared" ref="M39:U39" si="53">M210+M211+M213+M214+M216+M219+M222+M223+M226+M227</f>
        <v>586</v>
      </c>
      <c r="N39" s="18">
        <f t="shared" si="53"/>
        <v>124</v>
      </c>
      <c r="O39" s="18">
        <f t="shared" si="53"/>
        <v>207</v>
      </c>
      <c r="P39" s="18">
        <f t="shared" si="53"/>
        <v>29</v>
      </c>
      <c r="Q39" s="18">
        <f t="shared" si="53"/>
        <v>32</v>
      </c>
      <c r="R39" s="18">
        <f t="shared" si="53"/>
        <v>39</v>
      </c>
      <c r="S39" s="18">
        <f t="shared" si="53"/>
        <v>40</v>
      </c>
      <c r="T39" s="18">
        <f t="shared" si="53"/>
        <v>3</v>
      </c>
      <c r="U39" s="18">
        <f t="shared" si="53"/>
        <v>3056</v>
      </c>
    </row>
    <row r="40" spans="1:21" s="17" customFormat="1" ht="12" customHeight="1" x14ac:dyDescent="0.2">
      <c r="A40" s="287" t="s">
        <v>53</v>
      </c>
      <c r="B40" s="287"/>
      <c r="C40" s="23">
        <f t="shared" ref="C40:L40" si="54">+C212+C164+C217+C225</f>
        <v>3360</v>
      </c>
      <c r="D40" s="23">
        <f t="shared" si="54"/>
        <v>2234</v>
      </c>
      <c r="E40" s="23">
        <f t="shared" si="54"/>
        <v>28</v>
      </c>
      <c r="F40" s="23">
        <f t="shared" si="54"/>
        <v>3</v>
      </c>
      <c r="G40" s="23">
        <f t="shared" si="54"/>
        <v>2203</v>
      </c>
      <c r="H40" s="23">
        <f t="shared" si="54"/>
        <v>747</v>
      </c>
      <c r="I40" s="23">
        <f t="shared" si="54"/>
        <v>486</v>
      </c>
      <c r="J40" s="23">
        <f t="shared" si="54"/>
        <v>234</v>
      </c>
      <c r="K40" s="23">
        <f t="shared" si="54"/>
        <v>206</v>
      </c>
      <c r="L40" s="23">
        <f t="shared" si="54"/>
        <v>64</v>
      </c>
      <c r="M40" s="23">
        <f t="shared" ref="M40:U40" si="55">+M212+M164+M217+M225</f>
        <v>70</v>
      </c>
      <c r="N40" s="23">
        <f t="shared" si="55"/>
        <v>9</v>
      </c>
      <c r="O40" s="23">
        <f t="shared" si="55"/>
        <v>12</v>
      </c>
      <c r="P40" s="23">
        <f t="shared" si="55"/>
        <v>8</v>
      </c>
      <c r="Q40" s="23">
        <f t="shared" si="55"/>
        <v>5</v>
      </c>
      <c r="R40" s="23">
        <f t="shared" si="55"/>
        <v>2</v>
      </c>
      <c r="S40" s="23">
        <f t="shared" si="55"/>
        <v>3</v>
      </c>
      <c r="T40" s="23">
        <f t="shared" si="55"/>
        <v>0</v>
      </c>
      <c r="U40" s="23">
        <f t="shared" si="55"/>
        <v>357</v>
      </c>
    </row>
    <row r="41" spans="1:21" s="17" customFormat="1" ht="12" customHeight="1" x14ac:dyDescent="0.2">
      <c r="A41" s="21"/>
      <c r="B41" s="2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15" customFormat="1" ht="12" customHeight="1" x14ac:dyDescent="0.2">
      <c r="A42" s="285" t="s">
        <v>54</v>
      </c>
      <c r="B42" s="285"/>
      <c r="C42" s="14">
        <f t="shared" ref="C42:L42" si="56">C43+C44+C48</f>
        <v>80585</v>
      </c>
      <c r="D42" s="14">
        <f t="shared" si="56"/>
        <v>48340</v>
      </c>
      <c r="E42" s="14">
        <f t="shared" si="56"/>
        <v>691</v>
      </c>
      <c r="F42" s="14">
        <f t="shared" si="56"/>
        <v>122</v>
      </c>
      <c r="G42" s="14">
        <f t="shared" si="56"/>
        <v>47527</v>
      </c>
      <c r="H42" s="14">
        <f t="shared" si="56"/>
        <v>11566</v>
      </c>
      <c r="I42" s="14">
        <f t="shared" si="56"/>
        <v>8323</v>
      </c>
      <c r="J42" s="14">
        <f t="shared" si="56"/>
        <v>6979</v>
      </c>
      <c r="K42" s="14">
        <f t="shared" si="56"/>
        <v>7836</v>
      </c>
      <c r="L42" s="14">
        <f t="shared" si="56"/>
        <v>1960</v>
      </c>
      <c r="M42" s="14">
        <f t="shared" ref="M42:U42" si="57">M43+M44+M48</f>
        <v>1766</v>
      </c>
      <c r="N42" s="14">
        <f t="shared" si="57"/>
        <v>347</v>
      </c>
      <c r="O42" s="14">
        <f t="shared" si="57"/>
        <v>317</v>
      </c>
      <c r="P42" s="14">
        <f t="shared" si="57"/>
        <v>95</v>
      </c>
      <c r="Q42" s="14">
        <f t="shared" si="57"/>
        <v>206</v>
      </c>
      <c r="R42" s="14">
        <f t="shared" si="57"/>
        <v>201</v>
      </c>
      <c r="S42" s="14">
        <f t="shared" si="57"/>
        <v>180</v>
      </c>
      <c r="T42" s="14">
        <f t="shared" si="57"/>
        <v>12</v>
      </c>
      <c r="U42" s="14">
        <f t="shared" si="57"/>
        <v>7739</v>
      </c>
    </row>
    <row r="43" spans="1:21" s="17" customFormat="1" ht="12" customHeight="1" x14ac:dyDescent="0.2">
      <c r="A43" s="286" t="s">
        <v>55</v>
      </c>
      <c r="B43" s="286"/>
      <c r="C43" s="18">
        <f t="shared" ref="C43:L43" si="58">C90+C100+C101+C103+C105+C106+C107+C111+C112+C115+C117+C120+C122+C126+C128+C132+C133+C137+C140+C144+C148+C152+C153</f>
        <v>49686</v>
      </c>
      <c r="D43" s="18">
        <f t="shared" si="58"/>
        <v>29351</v>
      </c>
      <c r="E43" s="18">
        <f t="shared" si="58"/>
        <v>427</v>
      </c>
      <c r="F43" s="18">
        <f t="shared" si="58"/>
        <v>77</v>
      </c>
      <c r="G43" s="18">
        <f t="shared" si="58"/>
        <v>28847</v>
      </c>
      <c r="H43" s="18">
        <f t="shared" si="58"/>
        <v>7155</v>
      </c>
      <c r="I43" s="18">
        <f t="shared" si="58"/>
        <v>4806</v>
      </c>
      <c r="J43" s="18">
        <f t="shared" si="58"/>
        <v>4237</v>
      </c>
      <c r="K43" s="18">
        <f t="shared" si="58"/>
        <v>4859</v>
      </c>
      <c r="L43" s="18">
        <f t="shared" si="58"/>
        <v>1277</v>
      </c>
      <c r="M43" s="18">
        <f t="shared" ref="M43:U43" si="59">M90+M100+M101+M103+M105+M106+M107+M111+M112+M115+M117+M120+M122+M126+M128+M132+M133+M137+M140+M144+M148+M152+M153</f>
        <v>1043</v>
      </c>
      <c r="N43" s="18">
        <f t="shared" si="59"/>
        <v>238</v>
      </c>
      <c r="O43" s="18">
        <f t="shared" si="59"/>
        <v>175</v>
      </c>
      <c r="P43" s="18">
        <f t="shared" si="59"/>
        <v>47</v>
      </c>
      <c r="Q43" s="18">
        <f t="shared" si="59"/>
        <v>100</v>
      </c>
      <c r="R43" s="18">
        <f t="shared" si="59"/>
        <v>97</v>
      </c>
      <c r="S43" s="18">
        <f t="shared" si="59"/>
        <v>105</v>
      </c>
      <c r="T43" s="18">
        <f t="shared" si="59"/>
        <v>3</v>
      </c>
      <c r="U43" s="18">
        <f t="shared" si="59"/>
        <v>4705</v>
      </c>
    </row>
    <row r="44" spans="1:21" s="17" customFormat="1" ht="12" customHeight="1" x14ac:dyDescent="0.2">
      <c r="A44" s="288" t="s">
        <v>56</v>
      </c>
      <c r="B44" s="288"/>
      <c r="C44" s="18">
        <f t="shared" ref="C44:L44" si="60">C45+C46+C47</f>
        <v>16591</v>
      </c>
      <c r="D44" s="18">
        <f t="shared" si="60"/>
        <v>10761</v>
      </c>
      <c r="E44" s="18">
        <f t="shared" si="60"/>
        <v>157</v>
      </c>
      <c r="F44" s="18">
        <f t="shared" si="60"/>
        <v>26</v>
      </c>
      <c r="G44" s="18">
        <f t="shared" si="60"/>
        <v>10578</v>
      </c>
      <c r="H44" s="18">
        <f t="shared" si="60"/>
        <v>2457</v>
      </c>
      <c r="I44" s="18">
        <f t="shared" si="60"/>
        <v>2004</v>
      </c>
      <c r="J44" s="18">
        <f t="shared" si="60"/>
        <v>1485</v>
      </c>
      <c r="K44" s="18">
        <f t="shared" si="60"/>
        <v>1832</v>
      </c>
      <c r="L44" s="18">
        <f t="shared" si="60"/>
        <v>382</v>
      </c>
      <c r="M44" s="18">
        <f t="shared" ref="M44:U44" si="61">M45+M46+M47</f>
        <v>392</v>
      </c>
      <c r="N44" s="18">
        <f t="shared" si="61"/>
        <v>65</v>
      </c>
      <c r="O44" s="18">
        <f t="shared" si="61"/>
        <v>100</v>
      </c>
      <c r="P44" s="18">
        <f t="shared" si="61"/>
        <v>24</v>
      </c>
      <c r="Q44" s="18">
        <f t="shared" si="61"/>
        <v>48</v>
      </c>
      <c r="R44" s="18">
        <f t="shared" si="61"/>
        <v>56</v>
      </c>
      <c r="S44" s="18">
        <f t="shared" si="61"/>
        <v>30</v>
      </c>
      <c r="T44" s="18">
        <f t="shared" si="61"/>
        <v>5</v>
      </c>
      <c r="U44" s="18">
        <f t="shared" si="61"/>
        <v>1698</v>
      </c>
    </row>
    <row r="45" spans="1:21" s="17" customFormat="1" ht="12" customHeight="1" x14ac:dyDescent="0.2">
      <c r="A45" s="25"/>
      <c r="B45" s="20" t="s">
        <v>57</v>
      </c>
      <c r="C45" s="18">
        <f t="shared" ref="C45:L45" si="62">C91+C95+C102+C118+C218+C124+C220+C129+C142+C146+C149</f>
        <v>7616</v>
      </c>
      <c r="D45" s="18">
        <f t="shared" si="62"/>
        <v>5169</v>
      </c>
      <c r="E45" s="18">
        <f t="shared" si="62"/>
        <v>88</v>
      </c>
      <c r="F45" s="18">
        <f t="shared" si="62"/>
        <v>10</v>
      </c>
      <c r="G45" s="18">
        <f t="shared" si="62"/>
        <v>5071</v>
      </c>
      <c r="H45" s="18">
        <f t="shared" si="62"/>
        <v>1318</v>
      </c>
      <c r="I45" s="18">
        <f t="shared" si="62"/>
        <v>1121</v>
      </c>
      <c r="J45" s="18">
        <f t="shared" si="62"/>
        <v>568</v>
      </c>
      <c r="K45" s="18">
        <f t="shared" si="62"/>
        <v>819</v>
      </c>
      <c r="L45" s="18">
        <f t="shared" si="62"/>
        <v>153</v>
      </c>
      <c r="M45" s="18">
        <f t="shared" ref="M45:U45" si="63">M91+M95+M102+M118+M218+M124+M220+M129+M142+M146+M149</f>
        <v>133</v>
      </c>
      <c r="N45" s="18">
        <f t="shared" si="63"/>
        <v>21</v>
      </c>
      <c r="O45" s="18">
        <f t="shared" si="63"/>
        <v>29</v>
      </c>
      <c r="P45" s="18">
        <f t="shared" si="63"/>
        <v>16</v>
      </c>
      <c r="Q45" s="18">
        <f t="shared" si="63"/>
        <v>20</v>
      </c>
      <c r="R45" s="18">
        <f t="shared" si="63"/>
        <v>43</v>
      </c>
      <c r="S45" s="18">
        <f t="shared" si="63"/>
        <v>20</v>
      </c>
      <c r="T45" s="18">
        <f t="shared" si="63"/>
        <v>4</v>
      </c>
      <c r="U45" s="18">
        <f t="shared" si="63"/>
        <v>806</v>
      </c>
    </row>
    <row r="46" spans="1:21" s="17" customFormat="1" ht="12" customHeight="1" x14ac:dyDescent="0.2">
      <c r="A46" s="25"/>
      <c r="B46" s="20" t="s">
        <v>58</v>
      </c>
      <c r="C46" s="18">
        <f t="shared" ref="C46:L46" si="64">C93+C104+C113+C121+C136+C138+C147+C154</f>
        <v>8197</v>
      </c>
      <c r="D46" s="18">
        <f t="shared" si="64"/>
        <v>5119</v>
      </c>
      <c r="E46" s="18">
        <f t="shared" si="64"/>
        <v>65</v>
      </c>
      <c r="F46" s="18">
        <f t="shared" si="64"/>
        <v>15</v>
      </c>
      <c r="G46" s="18">
        <f t="shared" si="64"/>
        <v>5039</v>
      </c>
      <c r="H46" s="18">
        <f t="shared" si="64"/>
        <v>1073</v>
      </c>
      <c r="I46" s="18">
        <f t="shared" si="64"/>
        <v>786</v>
      </c>
      <c r="J46" s="18">
        <f t="shared" si="64"/>
        <v>847</v>
      </c>
      <c r="K46" s="18">
        <f t="shared" si="64"/>
        <v>936</v>
      </c>
      <c r="L46" s="18">
        <f t="shared" si="64"/>
        <v>183</v>
      </c>
      <c r="M46" s="18">
        <f t="shared" ref="M46:U46" si="65">M93+M104+M113+M121+M136+M138+M147+M154</f>
        <v>244</v>
      </c>
      <c r="N46" s="18">
        <f t="shared" si="65"/>
        <v>39</v>
      </c>
      <c r="O46" s="18">
        <f t="shared" si="65"/>
        <v>68</v>
      </c>
      <c r="P46" s="18">
        <f t="shared" si="65"/>
        <v>7</v>
      </c>
      <c r="Q46" s="18">
        <f t="shared" si="65"/>
        <v>27</v>
      </c>
      <c r="R46" s="18">
        <f t="shared" si="65"/>
        <v>13</v>
      </c>
      <c r="S46" s="18">
        <f t="shared" si="65"/>
        <v>9</v>
      </c>
      <c r="T46" s="18">
        <f t="shared" si="65"/>
        <v>1</v>
      </c>
      <c r="U46" s="18">
        <f t="shared" si="65"/>
        <v>806</v>
      </c>
    </row>
    <row r="47" spans="1:21" s="17" customFormat="1" ht="12" customHeight="1" x14ac:dyDescent="0.2">
      <c r="A47" s="22"/>
      <c r="B47" s="22" t="s">
        <v>59</v>
      </c>
      <c r="C47" s="18">
        <f t="shared" ref="C47:L47" si="66">C97+C109+C110+C150</f>
        <v>778</v>
      </c>
      <c r="D47" s="18">
        <f t="shared" si="66"/>
        <v>473</v>
      </c>
      <c r="E47" s="18">
        <f t="shared" si="66"/>
        <v>4</v>
      </c>
      <c r="F47" s="18">
        <f t="shared" si="66"/>
        <v>1</v>
      </c>
      <c r="G47" s="18">
        <f t="shared" si="66"/>
        <v>468</v>
      </c>
      <c r="H47" s="18">
        <f t="shared" si="66"/>
        <v>66</v>
      </c>
      <c r="I47" s="18">
        <f t="shared" si="66"/>
        <v>97</v>
      </c>
      <c r="J47" s="18">
        <f t="shared" si="66"/>
        <v>70</v>
      </c>
      <c r="K47" s="18">
        <f t="shared" si="66"/>
        <v>77</v>
      </c>
      <c r="L47" s="18">
        <f t="shared" si="66"/>
        <v>46</v>
      </c>
      <c r="M47" s="18">
        <f t="shared" ref="M47:U47" si="67">M97+M109+M110+M150</f>
        <v>15</v>
      </c>
      <c r="N47" s="18">
        <f t="shared" si="67"/>
        <v>5</v>
      </c>
      <c r="O47" s="18">
        <f t="shared" si="67"/>
        <v>3</v>
      </c>
      <c r="P47" s="18">
        <f t="shared" si="67"/>
        <v>1</v>
      </c>
      <c r="Q47" s="18">
        <f t="shared" si="67"/>
        <v>1</v>
      </c>
      <c r="R47" s="18">
        <f t="shared" si="67"/>
        <v>0</v>
      </c>
      <c r="S47" s="18">
        <f t="shared" si="67"/>
        <v>1</v>
      </c>
      <c r="T47" s="18">
        <f t="shared" si="67"/>
        <v>0</v>
      </c>
      <c r="U47" s="18">
        <f t="shared" si="67"/>
        <v>86</v>
      </c>
    </row>
    <row r="48" spans="1:21" s="17" customFormat="1" ht="12" customHeight="1" x14ac:dyDescent="0.2">
      <c r="A48" s="286" t="s">
        <v>60</v>
      </c>
      <c r="B48" s="286"/>
      <c r="C48" s="18">
        <f t="shared" ref="C48:L48" si="68">C49+C50+C51</f>
        <v>14308</v>
      </c>
      <c r="D48" s="18">
        <f t="shared" si="68"/>
        <v>8228</v>
      </c>
      <c r="E48" s="18">
        <f t="shared" si="68"/>
        <v>107</v>
      </c>
      <c r="F48" s="18">
        <f t="shared" si="68"/>
        <v>19</v>
      </c>
      <c r="G48" s="18">
        <f t="shared" si="68"/>
        <v>8102</v>
      </c>
      <c r="H48" s="18">
        <f t="shared" si="68"/>
        <v>1954</v>
      </c>
      <c r="I48" s="18">
        <f t="shared" si="68"/>
        <v>1513</v>
      </c>
      <c r="J48" s="18">
        <f t="shared" si="68"/>
        <v>1257</v>
      </c>
      <c r="K48" s="18">
        <f t="shared" si="68"/>
        <v>1145</v>
      </c>
      <c r="L48" s="18">
        <f t="shared" si="68"/>
        <v>301</v>
      </c>
      <c r="M48" s="18">
        <f t="shared" ref="M48:U48" si="69">M49+M50+M51</f>
        <v>331</v>
      </c>
      <c r="N48" s="18">
        <f t="shared" si="69"/>
        <v>44</v>
      </c>
      <c r="O48" s="18">
        <f t="shared" si="69"/>
        <v>42</v>
      </c>
      <c r="P48" s="18">
        <f t="shared" si="69"/>
        <v>24</v>
      </c>
      <c r="Q48" s="18">
        <f t="shared" si="69"/>
        <v>58</v>
      </c>
      <c r="R48" s="18">
        <f t="shared" si="69"/>
        <v>48</v>
      </c>
      <c r="S48" s="18">
        <f t="shared" si="69"/>
        <v>45</v>
      </c>
      <c r="T48" s="18">
        <f t="shared" si="69"/>
        <v>4</v>
      </c>
      <c r="U48" s="18">
        <f t="shared" si="69"/>
        <v>1336</v>
      </c>
    </row>
    <row r="49" spans="1:21" s="17" customFormat="1" ht="12" customHeight="1" x14ac:dyDescent="0.2">
      <c r="A49" s="25"/>
      <c r="B49" s="20" t="s">
        <v>61</v>
      </c>
      <c r="C49" s="18">
        <f t="shared" ref="C49:L49" si="70">+C86+C87+C99+C119+C130</f>
        <v>1925</v>
      </c>
      <c r="D49" s="18">
        <f t="shared" si="70"/>
        <v>1247</v>
      </c>
      <c r="E49" s="18">
        <f t="shared" si="70"/>
        <v>23</v>
      </c>
      <c r="F49" s="18">
        <f t="shared" si="70"/>
        <v>4</v>
      </c>
      <c r="G49" s="18">
        <f t="shared" si="70"/>
        <v>1220</v>
      </c>
      <c r="H49" s="18">
        <f t="shared" si="70"/>
        <v>352</v>
      </c>
      <c r="I49" s="18">
        <f t="shared" si="70"/>
        <v>194</v>
      </c>
      <c r="J49" s="18">
        <f t="shared" si="70"/>
        <v>238</v>
      </c>
      <c r="K49" s="18">
        <f t="shared" si="70"/>
        <v>142</v>
      </c>
      <c r="L49" s="18">
        <f t="shared" si="70"/>
        <v>31</v>
      </c>
      <c r="M49" s="18">
        <f t="shared" ref="M49:U49" si="71">+M86+M87+M99+M119+M130</f>
        <v>53</v>
      </c>
      <c r="N49" s="18">
        <f t="shared" si="71"/>
        <v>5</v>
      </c>
      <c r="O49" s="18">
        <f t="shared" si="71"/>
        <v>6</v>
      </c>
      <c r="P49" s="18">
        <f t="shared" si="71"/>
        <v>2</v>
      </c>
      <c r="Q49" s="18">
        <f t="shared" si="71"/>
        <v>7</v>
      </c>
      <c r="R49" s="18">
        <f t="shared" si="71"/>
        <v>10</v>
      </c>
      <c r="S49" s="18">
        <f t="shared" si="71"/>
        <v>3</v>
      </c>
      <c r="T49" s="18">
        <f t="shared" si="71"/>
        <v>2</v>
      </c>
      <c r="U49" s="18">
        <f t="shared" si="71"/>
        <v>175</v>
      </c>
    </row>
    <row r="50" spans="1:21" s="17" customFormat="1" ht="12" customHeight="1" x14ac:dyDescent="0.2">
      <c r="A50" s="25"/>
      <c r="B50" s="20" t="s">
        <v>62</v>
      </c>
      <c r="C50" s="18">
        <f t="shared" ref="C50:L50" si="72">C89+C92+C114+C116+C131+C135+C141+C145</f>
        <v>4412</v>
      </c>
      <c r="D50" s="18">
        <f t="shared" si="72"/>
        <v>2433</v>
      </c>
      <c r="E50" s="18">
        <f t="shared" si="72"/>
        <v>22</v>
      </c>
      <c r="F50" s="18">
        <f t="shared" si="72"/>
        <v>3</v>
      </c>
      <c r="G50" s="18">
        <f t="shared" si="72"/>
        <v>2408</v>
      </c>
      <c r="H50" s="18">
        <f t="shared" si="72"/>
        <v>523</v>
      </c>
      <c r="I50" s="18">
        <f t="shared" si="72"/>
        <v>474</v>
      </c>
      <c r="J50" s="18">
        <f t="shared" si="72"/>
        <v>372</v>
      </c>
      <c r="K50" s="18">
        <f t="shared" si="72"/>
        <v>334</v>
      </c>
      <c r="L50" s="18">
        <f t="shared" si="72"/>
        <v>100</v>
      </c>
      <c r="M50" s="18">
        <f t="shared" ref="M50:U50" si="73">M89+M92+M114+M116+M131+M135+M141+M145</f>
        <v>133</v>
      </c>
      <c r="N50" s="18">
        <f t="shared" si="73"/>
        <v>19</v>
      </c>
      <c r="O50" s="18">
        <f t="shared" si="73"/>
        <v>10</v>
      </c>
      <c r="P50" s="18">
        <f t="shared" si="73"/>
        <v>7</v>
      </c>
      <c r="Q50" s="18">
        <f t="shared" si="73"/>
        <v>9</v>
      </c>
      <c r="R50" s="18">
        <f t="shared" si="73"/>
        <v>12</v>
      </c>
      <c r="S50" s="18">
        <f t="shared" si="73"/>
        <v>12</v>
      </c>
      <c r="T50" s="18">
        <f t="shared" si="73"/>
        <v>1</v>
      </c>
      <c r="U50" s="18">
        <f t="shared" si="73"/>
        <v>402</v>
      </c>
    </row>
    <row r="51" spans="1:21" s="17" customFormat="1" ht="12" customHeight="1" x14ac:dyDescent="0.2">
      <c r="A51" s="25"/>
      <c r="B51" s="25" t="s">
        <v>63</v>
      </c>
      <c r="C51" s="23">
        <f t="shared" ref="C51:L51" si="74">C85+C94+C108+C123+C134+C139+C151</f>
        <v>7971</v>
      </c>
      <c r="D51" s="23">
        <f t="shared" si="74"/>
        <v>4548</v>
      </c>
      <c r="E51" s="23">
        <f t="shared" si="74"/>
        <v>62</v>
      </c>
      <c r="F51" s="23">
        <f t="shared" si="74"/>
        <v>12</v>
      </c>
      <c r="G51" s="23">
        <f t="shared" si="74"/>
        <v>4474</v>
      </c>
      <c r="H51" s="23">
        <f t="shared" si="74"/>
        <v>1079</v>
      </c>
      <c r="I51" s="23">
        <f t="shared" si="74"/>
        <v>845</v>
      </c>
      <c r="J51" s="23">
        <f t="shared" si="74"/>
        <v>647</v>
      </c>
      <c r="K51" s="23">
        <f t="shared" si="74"/>
        <v>669</v>
      </c>
      <c r="L51" s="23">
        <f t="shared" si="74"/>
        <v>170</v>
      </c>
      <c r="M51" s="23">
        <f t="shared" ref="M51:U51" si="75">M85+M94+M108+M123+M134+M139+M151</f>
        <v>145</v>
      </c>
      <c r="N51" s="23">
        <f t="shared" si="75"/>
        <v>20</v>
      </c>
      <c r="O51" s="23">
        <f t="shared" si="75"/>
        <v>26</v>
      </c>
      <c r="P51" s="23">
        <f t="shared" si="75"/>
        <v>15</v>
      </c>
      <c r="Q51" s="23">
        <f t="shared" si="75"/>
        <v>42</v>
      </c>
      <c r="R51" s="23">
        <f t="shared" si="75"/>
        <v>26</v>
      </c>
      <c r="S51" s="23">
        <f t="shared" si="75"/>
        <v>30</v>
      </c>
      <c r="T51" s="23">
        <f t="shared" si="75"/>
        <v>1</v>
      </c>
      <c r="U51" s="23">
        <f t="shared" si="75"/>
        <v>759</v>
      </c>
    </row>
    <row r="52" spans="1:21" s="17" customFormat="1" ht="12" customHeight="1" x14ac:dyDescent="0.2">
      <c r="A52" s="22"/>
      <c r="B52" s="2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s="15" customFormat="1" ht="12" customHeight="1" x14ac:dyDescent="0.2">
      <c r="A53" s="285" t="s">
        <v>64</v>
      </c>
      <c r="B53" s="285"/>
      <c r="C53" s="16">
        <f t="shared" ref="C53:L53" si="76">C54+C55+C56</f>
        <v>35514</v>
      </c>
      <c r="D53" s="16">
        <f t="shared" si="76"/>
        <v>23849</v>
      </c>
      <c r="E53" s="16">
        <f t="shared" si="76"/>
        <v>435</v>
      </c>
      <c r="F53" s="16">
        <f t="shared" si="76"/>
        <v>62</v>
      </c>
      <c r="G53" s="16">
        <f t="shared" si="76"/>
        <v>23352</v>
      </c>
      <c r="H53" s="16">
        <f t="shared" si="76"/>
        <v>5935</v>
      </c>
      <c r="I53" s="16">
        <f t="shared" si="76"/>
        <v>5079</v>
      </c>
      <c r="J53" s="16">
        <f t="shared" si="76"/>
        <v>3911</v>
      </c>
      <c r="K53" s="16">
        <f t="shared" si="76"/>
        <v>2927</v>
      </c>
      <c r="L53" s="16">
        <f t="shared" si="76"/>
        <v>606</v>
      </c>
      <c r="M53" s="16">
        <f t="shared" ref="M53:U53" si="77">M54+M55+M56</f>
        <v>654</v>
      </c>
      <c r="N53" s="16">
        <f t="shared" si="77"/>
        <v>185</v>
      </c>
      <c r="O53" s="16">
        <f t="shared" si="77"/>
        <v>137</v>
      </c>
      <c r="P53" s="16">
        <f t="shared" si="77"/>
        <v>42</v>
      </c>
      <c r="Q53" s="16">
        <f t="shared" si="77"/>
        <v>65</v>
      </c>
      <c r="R53" s="16">
        <f t="shared" si="77"/>
        <v>73</v>
      </c>
      <c r="S53" s="16">
        <f t="shared" si="77"/>
        <v>61</v>
      </c>
      <c r="T53" s="16">
        <f t="shared" si="77"/>
        <v>5</v>
      </c>
      <c r="U53" s="16">
        <f t="shared" si="77"/>
        <v>3672</v>
      </c>
    </row>
    <row r="54" spans="1:21" s="17" customFormat="1" ht="12" customHeight="1" x14ac:dyDescent="0.2">
      <c r="A54" s="286" t="s">
        <v>65</v>
      </c>
      <c r="B54" s="286"/>
      <c r="C54" s="18">
        <f t="shared" ref="C54:L54" si="78">C60+C67+C73+C82</f>
        <v>11558</v>
      </c>
      <c r="D54" s="18">
        <f t="shared" si="78"/>
        <v>7124</v>
      </c>
      <c r="E54" s="18">
        <f t="shared" si="78"/>
        <v>129</v>
      </c>
      <c r="F54" s="18">
        <f t="shared" si="78"/>
        <v>24</v>
      </c>
      <c r="G54" s="18">
        <f t="shared" si="78"/>
        <v>6971</v>
      </c>
      <c r="H54" s="18">
        <f t="shared" si="78"/>
        <v>1681</v>
      </c>
      <c r="I54" s="18">
        <f t="shared" si="78"/>
        <v>1229</v>
      </c>
      <c r="J54" s="18">
        <f t="shared" si="78"/>
        <v>1302</v>
      </c>
      <c r="K54" s="18">
        <f t="shared" si="78"/>
        <v>1061</v>
      </c>
      <c r="L54" s="18">
        <f t="shared" si="78"/>
        <v>169</v>
      </c>
      <c r="M54" s="18">
        <f t="shared" ref="M54:U54" si="79">M60+M67+M73+M82</f>
        <v>187</v>
      </c>
      <c r="N54" s="18">
        <f t="shared" si="79"/>
        <v>50</v>
      </c>
      <c r="O54" s="18">
        <f t="shared" si="79"/>
        <v>36</v>
      </c>
      <c r="P54" s="18">
        <f t="shared" si="79"/>
        <v>14</v>
      </c>
      <c r="Q54" s="18">
        <f t="shared" si="79"/>
        <v>23</v>
      </c>
      <c r="R54" s="18">
        <f t="shared" si="79"/>
        <v>21</v>
      </c>
      <c r="S54" s="18">
        <f t="shared" si="79"/>
        <v>20</v>
      </c>
      <c r="T54" s="18">
        <f t="shared" si="79"/>
        <v>2</v>
      </c>
      <c r="U54" s="18">
        <f t="shared" si="79"/>
        <v>1176</v>
      </c>
    </row>
    <row r="55" spans="1:21" s="17" customFormat="1" ht="12" customHeight="1" x14ac:dyDescent="0.2">
      <c r="A55" s="286" t="s">
        <v>66</v>
      </c>
      <c r="B55" s="286"/>
      <c r="C55" s="18">
        <f t="shared" ref="C55:L55" si="80">C88+C59+C61+C96+C98+C65+C68+C69+C70+C125+C127+C71+C72+C76+C77+C78+C143+C80+C81</f>
        <v>20845</v>
      </c>
      <c r="D55" s="18">
        <f t="shared" si="80"/>
        <v>14500</v>
      </c>
      <c r="E55" s="18">
        <f t="shared" si="80"/>
        <v>272</v>
      </c>
      <c r="F55" s="18">
        <f t="shared" si="80"/>
        <v>37</v>
      </c>
      <c r="G55" s="18">
        <f t="shared" si="80"/>
        <v>14191</v>
      </c>
      <c r="H55" s="18">
        <f t="shared" si="80"/>
        <v>3730</v>
      </c>
      <c r="I55" s="18">
        <f t="shared" si="80"/>
        <v>3265</v>
      </c>
      <c r="J55" s="18">
        <f t="shared" si="80"/>
        <v>2286</v>
      </c>
      <c r="K55" s="18">
        <f t="shared" si="80"/>
        <v>1638</v>
      </c>
      <c r="L55" s="18">
        <f t="shared" si="80"/>
        <v>380</v>
      </c>
      <c r="M55" s="18">
        <f t="shared" ref="M55:U55" si="81">M88+M59+M61+M96+M98+M65+M68+M69+M70+M125+M127+M71+M72+M76+M77+M78+M143+M80+M81</f>
        <v>400</v>
      </c>
      <c r="N55" s="18">
        <f t="shared" si="81"/>
        <v>113</v>
      </c>
      <c r="O55" s="18">
        <f t="shared" si="81"/>
        <v>87</v>
      </c>
      <c r="P55" s="18">
        <f t="shared" si="81"/>
        <v>24</v>
      </c>
      <c r="Q55" s="18">
        <f t="shared" si="81"/>
        <v>42</v>
      </c>
      <c r="R55" s="18">
        <f t="shared" si="81"/>
        <v>49</v>
      </c>
      <c r="S55" s="18">
        <f t="shared" si="81"/>
        <v>39</v>
      </c>
      <c r="T55" s="18">
        <f t="shared" si="81"/>
        <v>2</v>
      </c>
      <c r="U55" s="18">
        <f t="shared" si="81"/>
        <v>2136</v>
      </c>
    </row>
    <row r="56" spans="1:21" s="17" customFormat="1" ht="12" customHeight="1" x14ac:dyDescent="0.2">
      <c r="A56" s="287" t="s">
        <v>67</v>
      </c>
      <c r="B56" s="287"/>
      <c r="C56" s="23">
        <f t="shared" ref="C56:L56" si="82">C62+C63+C64+C66+C74+C75+C79</f>
        <v>3111</v>
      </c>
      <c r="D56" s="23">
        <f t="shared" si="82"/>
        <v>2225</v>
      </c>
      <c r="E56" s="23">
        <f t="shared" si="82"/>
        <v>34</v>
      </c>
      <c r="F56" s="23">
        <f t="shared" si="82"/>
        <v>1</v>
      </c>
      <c r="G56" s="23">
        <f t="shared" si="82"/>
        <v>2190</v>
      </c>
      <c r="H56" s="23">
        <f t="shared" si="82"/>
        <v>524</v>
      </c>
      <c r="I56" s="23">
        <f t="shared" si="82"/>
        <v>585</v>
      </c>
      <c r="J56" s="23">
        <f t="shared" si="82"/>
        <v>323</v>
      </c>
      <c r="K56" s="23">
        <f t="shared" si="82"/>
        <v>228</v>
      </c>
      <c r="L56" s="23">
        <f t="shared" si="82"/>
        <v>57</v>
      </c>
      <c r="M56" s="23">
        <f t="shared" ref="M56:U56" si="83">M62+M63+M64+M66+M74+M75+M79</f>
        <v>67</v>
      </c>
      <c r="N56" s="23">
        <f t="shared" si="83"/>
        <v>22</v>
      </c>
      <c r="O56" s="23">
        <f t="shared" si="83"/>
        <v>14</v>
      </c>
      <c r="P56" s="23">
        <f t="shared" si="83"/>
        <v>4</v>
      </c>
      <c r="Q56" s="23">
        <f t="shared" si="83"/>
        <v>0</v>
      </c>
      <c r="R56" s="23">
        <f t="shared" si="83"/>
        <v>3</v>
      </c>
      <c r="S56" s="23">
        <f t="shared" si="83"/>
        <v>2</v>
      </c>
      <c r="T56" s="23">
        <f t="shared" si="83"/>
        <v>1</v>
      </c>
      <c r="U56" s="23">
        <f t="shared" si="83"/>
        <v>360</v>
      </c>
    </row>
    <row r="57" spans="1:21" s="17" customFormat="1" ht="12" customHeight="1" x14ac:dyDescent="0.2">
      <c r="A57" s="22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s="17" customFormat="1" ht="12" customHeight="1" x14ac:dyDescent="0.2">
      <c r="A58" s="285" t="s">
        <v>68</v>
      </c>
      <c r="B58" s="285"/>
      <c r="C58" s="16">
        <f t="shared" ref="C58:L58" si="84">SUM(C59:C82)</f>
        <v>32293</v>
      </c>
      <c r="D58" s="16">
        <f t="shared" si="84"/>
        <v>21842</v>
      </c>
      <c r="E58" s="16">
        <f t="shared" si="84"/>
        <v>401</v>
      </c>
      <c r="F58" s="16">
        <f t="shared" si="84"/>
        <v>57</v>
      </c>
      <c r="G58" s="16">
        <f t="shared" si="84"/>
        <v>21384</v>
      </c>
      <c r="H58" s="16">
        <f t="shared" si="84"/>
        <v>5495</v>
      </c>
      <c r="I58" s="16">
        <f t="shared" si="84"/>
        <v>4812</v>
      </c>
      <c r="J58" s="16">
        <f t="shared" si="84"/>
        <v>3480</v>
      </c>
      <c r="K58" s="16">
        <f t="shared" si="84"/>
        <v>2636</v>
      </c>
      <c r="L58" s="16">
        <f t="shared" si="84"/>
        <v>524</v>
      </c>
      <c r="M58" s="16">
        <f t="shared" ref="M58:U58" si="85">SUM(M59:M82)</f>
        <v>560</v>
      </c>
      <c r="N58" s="16">
        <f t="shared" si="85"/>
        <v>167</v>
      </c>
      <c r="O58" s="16">
        <f t="shared" si="85"/>
        <v>125</v>
      </c>
      <c r="P58" s="16">
        <f t="shared" si="85"/>
        <v>38</v>
      </c>
      <c r="Q58" s="16">
        <f t="shared" si="85"/>
        <v>61</v>
      </c>
      <c r="R58" s="16">
        <f t="shared" si="85"/>
        <v>66</v>
      </c>
      <c r="S58" s="16">
        <f t="shared" si="85"/>
        <v>53</v>
      </c>
      <c r="T58" s="16">
        <f t="shared" si="85"/>
        <v>5</v>
      </c>
      <c r="U58" s="16">
        <f t="shared" si="85"/>
        <v>3362</v>
      </c>
    </row>
    <row r="59" spans="1:21" s="17" customFormat="1" ht="12" customHeight="1" x14ac:dyDescent="0.2">
      <c r="A59" s="286" t="s">
        <v>69</v>
      </c>
      <c r="B59" s="286"/>
      <c r="C59" s="18">
        <v>750</v>
      </c>
      <c r="D59" s="18">
        <v>643</v>
      </c>
      <c r="E59" s="18">
        <v>11</v>
      </c>
      <c r="F59" s="18">
        <v>2</v>
      </c>
      <c r="G59" s="18">
        <v>630</v>
      </c>
      <c r="H59" s="18">
        <v>109</v>
      </c>
      <c r="I59" s="18">
        <v>217</v>
      </c>
      <c r="J59" s="18">
        <v>107</v>
      </c>
      <c r="K59" s="18">
        <v>42</v>
      </c>
      <c r="L59" s="18">
        <v>20</v>
      </c>
      <c r="M59" s="18">
        <v>20</v>
      </c>
      <c r="N59" s="18">
        <v>3</v>
      </c>
      <c r="O59" s="18">
        <v>8</v>
      </c>
      <c r="P59" s="18">
        <v>0</v>
      </c>
      <c r="Q59" s="18">
        <v>2</v>
      </c>
      <c r="R59" s="18">
        <v>1</v>
      </c>
      <c r="S59" s="18">
        <v>3</v>
      </c>
      <c r="T59" s="18">
        <v>0</v>
      </c>
      <c r="U59" s="18">
        <v>98</v>
      </c>
    </row>
    <row r="60" spans="1:21" s="17" customFormat="1" ht="12" customHeight="1" x14ac:dyDescent="0.2">
      <c r="A60" s="286" t="s">
        <v>70</v>
      </c>
      <c r="B60" s="286"/>
      <c r="C60" s="18">
        <v>2331</v>
      </c>
      <c r="D60" s="18">
        <v>1515</v>
      </c>
      <c r="E60" s="18">
        <v>39</v>
      </c>
      <c r="F60" s="18">
        <v>7</v>
      </c>
      <c r="G60" s="18">
        <v>1469</v>
      </c>
      <c r="H60" s="18">
        <v>367</v>
      </c>
      <c r="I60" s="18">
        <v>276</v>
      </c>
      <c r="J60" s="18">
        <v>319</v>
      </c>
      <c r="K60" s="18">
        <v>173</v>
      </c>
      <c r="L60" s="18">
        <v>8</v>
      </c>
      <c r="M60" s="18">
        <v>47</v>
      </c>
      <c r="N60" s="18">
        <v>13</v>
      </c>
      <c r="O60" s="18">
        <v>10</v>
      </c>
      <c r="P60" s="18">
        <v>2</v>
      </c>
      <c r="Q60" s="18">
        <v>2</v>
      </c>
      <c r="R60" s="18">
        <v>5</v>
      </c>
      <c r="S60" s="18">
        <v>6</v>
      </c>
      <c r="T60" s="18">
        <v>0</v>
      </c>
      <c r="U60" s="18">
        <v>241</v>
      </c>
    </row>
    <row r="61" spans="1:21" s="17" customFormat="1" ht="12" customHeight="1" x14ac:dyDescent="0.2">
      <c r="A61" s="286" t="s">
        <v>71</v>
      </c>
      <c r="B61" s="286"/>
      <c r="C61" s="18">
        <v>453</v>
      </c>
      <c r="D61" s="18">
        <v>323</v>
      </c>
      <c r="E61" s="18">
        <v>2</v>
      </c>
      <c r="F61" s="18">
        <v>2</v>
      </c>
      <c r="G61" s="18">
        <v>319</v>
      </c>
      <c r="H61" s="18">
        <v>103</v>
      </c>
      <c r="I61" s="18">
        <v>42</v>
      </c>
      <c r="J61" s="18">
        <v>54</v>
      </c>
      <c r="K61" s="18">
        <v>41</v>
      </c>
      <c r="L61" s="18">
        <v>11</v>
      </c>
      <c r="M61" s="18">
        <v>11</v>
      </c>
      <c r="N61" s="18">
        <v>3</v>
      </c>
      <c r="O61" s="18">
        <v>4</v>
      </c>
      <c r="P61" s="18">
        <v>0</v>
      </c>
      <c r="Q61" s="18">
        <v>0</v>
      </c>
      <c r="R61" s="18">
        <v>6</v>
      </c>
      <c r="S61" s="18">
        <v>1</v>
      </c>
      <c r="T61" s="18">
        <v>0</v>
      </c>
      <c r="U61" s="18">
        <v>43</v>
      </c>
    </row>
    <row r="62" spans="1:21" s="17" customFormat="1" ht="12" customHeight="1" x14ac:dyDescent="0.2">
      <c r="A62" s="286" t="s">
        <v>72</v>
      </c>
      <c r="B62" s="286"/>
      <c r="C62" s="18">
        <v>155</v>
      </c>
      <c r="D62" s="18">
        <v>120</v>
      </c>
      <c r="E62" s="18">
        <v>2</v>
      </c>
      <c r="F62" s="18">
        <v>0</v>
      </c>
      <c r="G62" s="18">
        <v>118</v>
      </c>
      <c r="H62" s="18">
        <v>51</v>
      </c>
      <c r="I62" s="18">
        <v>21</v>
      </c>
      <c r="J62" s="18">
        <v>20</v>
      </c>
      <c r="K62" s="18">
        <v>1</v>
      </c>
      <c r="L62" s="18">
        <v>0</v>
      </c>
      <c r="M62" s="18">
        <v>6</v>
      </c>
      <c r="N62" s="18">
        <v>1</v>
      </c>
      <c r="O62" s="18">
        <v>1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17</v>
      </c>
    </row>
    <row r="63" spans="1:21" s="17" customFormat="1" ht="12" customHeight="1" x14ac:dyDescent="0.2">
      <c r="A63" s="286" t="s">
        <v>73</v>
      </c>
      <c r="B63" s="286"/>
      <c r="C63" s="18">
        <v>156</v>
      </c>
      <c r="D63" s="18">
        <v>90</v>
      </c>
      <c r="E63" s="18">
        <v>1</v>
      </c>
      <c r="F63" s="18">
        <v>0</v>
      </c>
      <c r="G63" s="18">
        <v>89</v>
      </c>
      <c r="H63" s="18">
        <v>26</v>
      </c>
      <c r="I63" s="18">
        <v>11</v>
      </c>
      <c r="J63" s="18">
        <v>24</v>
      </c>
      <c r="K63" s="18">
        <v>6</v>
      </c>
      <c r="L63" s="18">
        <v>2</v>
      </c>
      <c r="M63" s="18">
        <v>6</v>
      </c>
      <c r="N63" s="18">
        <v>1</v>
      </c>
      <c r="O63" s="18">
        <v>2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11</v>
      </c>
    </row>
    <row r="64" spans="1:21" s="17" customFormat="1" ht="12" customHeight="1" x14ac:dyDescent="0.2">
      <c r="A64" s="291" t="s">
        <v>74</v>
      </c>
      <c r="B64" s="291"/>
      <c r="C64" s="18">
        <v>261</v>
      </c>
      <c r="D64" s="18">
        <v>188</v>
      </c>
      <c r="E64" s="18">
        <v>0</v>
      </c>
      <c r="F64" s="18">
        <v>0</v>
      </c>
      <c r="G64" s="18">
        <v>188</v>
      </c>
      <c r="H64" s="18">
        <v>54</v>
      </c>
      <c r="I64" s="18">
        <v>51</v>
      </c>
      <c r="J64" s="18">
        <v>28</v>
      </c>
      <c r="K64" s="18">
        <v>13</v>
      </c>
      <c r="L64" s="18">
        <v>1</v>
      </c>
      <c r="M64" s="18">
        <v>10</v>
      </c>
      <c r="N64" s="18">
        <v>2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29</v>
      </c>
    </row>
    <row r="65" spans="1:21" s="17" customFormat="1" ht="12" customHeight="1" x14ac:dyDescent="0.2">
      <c r="A65" s="286" t="s">
        <v>75</v>
      </c>
      <c r="B65" s="286"/>
      <c r="C65" s="18">
        <v>482</v>
      </c>
      <c r="D65" s="18">
        <v>312</v>
      </c>
      <c r="E65" s="18">
        <v>6</v>
      </c>
      <c r="F65" s="18">
        <v>0</v>
      </c>
      <c r="G65" s="18">
        <v>306</v>
      </c>
      <c r="H65" s="18">
        <v>114</v>
      </c>
      <c r="I65" s="18">
        <v>45</v>
      </c>
      <c r="J65" s="18">
        <v>32</v>
      </c>
      <c r="K65" s="18">
        <v>43</v>
      </c>
      <c r="L65" s="18">
        <v>4</v>
      </c>
      <c r="M65" s="18">
        <v>6</v>
      </c>
      <c r="N65" s="18">
        <v>2</v>
      </c>
      <c r="O65" s="18">
        <v>0</v>
      </c>
      <c r="P65" s="18">
        <v>1</v>
      </c>
      <c r="Q65" s="18">
        <v>3</v>
      </c>
      <c r="R65" s="18">
        <v>5</v>
      </c>
      <c r="S65" s="18">
        <v>2</v>
      </c>
      <c r="T65" s="18">
        <v>0</v>
      </c>
      <c r="U65" s="18">
        <v>49</v>
      </c>
    </row>
    <row r="66" spans="1:21" s="17" customFormat="1" ht="12" customHeight="1" x14ac:dyDescent="0.2">
      <c r="A66" s="286" t="s">
        <v>76</v>
      </c>
      <c r="B66" s="286"/>
      <c r="C66" s="18">
        <v>1594</v>
      </c>
      <c r="D66" s="18">
        <v>1159</v>
      </c>
      <c r="E66" s="18">
        <v>23</v>
      </c>
      <c r="F66" s="18">
        <v>0</v>
      </c>
      <c r="G66" s="18">
        <v>1136</v>
      </c>
      <c r="H66" s="18">
        <v>228</v>
      </c>
      <c r="I66" s="18">
        <v>324</v>
      </c>
      <c r="J66" s="18">
        <v>154</v>
      </c>
      <c r="K66" s="18">
        <v>137</v>
      </c>
      <c r="L66" s="18">
        <v>43</v>
      </c>
      <c r="M66" s="18">
        <v>23</v>
      </c>
      <c r="N66" s="18">
        <v>10</v>
      </c>
      <c r="O66" s="18">
        <v>7</v>
      </c>
      <c r="P66" s="18">
        <v>3</v>
      </c>
      <c r="Q66" s="18">
        <v>0</v>
      </c>
      <c r="R66" s="18">
        <v>3</v>
      </c>
      <c r="S66" s="18">
        <v>2</v>
      </c>
      <c r="T66" s="18">
        <v>1</v>
      </c>
      <c r="U66" s="18">
        <v>201</v>
      </c>
    </row>
    <row r="67" spans="1:21" s="17" customFormat="1" ht="12" customHeight="1" x14ac:dyDescent="0.2">
      <c r="A67" s="286" t="s">
        <v>77</v>
      </c>
      <c r="B67" s="286"/>
      <c r="C67" s="18">
        <v>4447</v>
      </c>
      <c r="D67" s="18">
        <v>2623</v>
      </c>
      <c r="E67" s="18">
        <v>41</v>
      </c>
      <c r="F67" s="18">
        <v>14</v>
      </c>
      <c r="G67" s="18">
        <v>2568</v>
      </c>
      <c r="H67" s="18">
        <v>698</v>
      </c>
      <c r="I67" s="18">
        <v>310</v>
      </c>
      <c r="J67" s="18">
        <v>486</v>
      </c>
      <c r="K67" s="18">
        <v>406</v>
      </c>
      <c r="L67" s="18">
        <v>78</v>
      </c>
      <c r="M67" s="18">
        <v>71</v>
      </c>
      <c r="N67" s="18">
        <v>23</v>
      </c>
      <c r="O67" s="18">
        <v>12</v>
      </c>
      <c r="P67" s="18">
        <v>4</v>
      </c>
      <c r="Q67" s="18">
        <v>10</v>
      </c>
      <c r="R67" s="18">
        <v>6</v>
      </c>
      <c r="S67" s="18">
        <v>7</v>
      </c>
      <c r="T67" s="18">
        <v>1</v>
      </c>
      <c r="U67" s="18">
        <v>456</v>
      </c>
    </row>
    <row r="68" spans="1:21" s="17" customFormat="1" ht="12" customHeight="1" x14ac:dyDescent="0.2">
      <c r="A68" s="286" t="s">
        <v>78</v>
      </c>
      <c r="B68" s="286"/>
      <c r="C68" s="18">
        <v>1818</v>
      </c>
      <c r="D68" s="18">
        <v>1367</v>
      </c>
      <c r="E68" s="18">
        <v>25</v>
      </c>
      <c r="F68" s="18">
        <v>1</v>
      </c>
      <c r="G68" s="18">
        <v>1341</v>
      </c>
      <c r="H68" s="18">
        <v>530</v>
      </c>
      <c r="I68" s="18">
        <v>122</v>
      </c>
      <c r="J68" s="18">
        <v>256</v>
      </c>
      <c r="K68" s="18">
        <v>144</v>
      </c>
      <c r="L68" s="18">
        <v>29</v>
      </c>
      <c r="M68" s="18">
        <v>17</v>
      </c>
      <c r="N68" s="18">
        <v>12</v>
      </c>
      <c r="O68" s="18">
        <v>5</v>
      </c>
      <c r="P68" s="18">
        <v>3</v>
      </c>
      <c r="Q68" s="18">
        <v>0</v>
      </c>
      <c r="R68" s="18">
        <v>2</v>
      </c>
      <c r="S68" s="18">
        <v>2</v>
      </c>
      <c r="T68" s="18">
        <v>0</v>
      </c>
      <c r="U68" s="18">
        <v>219</v>
      </c>
    </row>
    <row r="69" spans="1:21" s="17" customFormat="1" ht="12" customHeight="1" x14ac:dyDescent="0.2">
      <c r="A69" s="286" t="s">
        <v>79</v>
      </c>
      <c r="B69" s="286"/>
      <c r="C69" s="18">
        <v>594</v>
      </c>
      <c r="D69" s="18">
        <v>434</v>
      </c>
      <c r="E69" s="18">
        <v>5</v>
      </c>
      <c r="F69" s="18">
        <v>7</v>
      </c>
      <c r="G69" s="18">
        <v>422</v>
      </c>
      <c r="H69" s="18">
        <v>141</v>
      </c>
      <c r="I69" s="18">
        <v>92</v>
      </c>
      <c r="J69" s="18">
        <v>48</v>
      </c>
      <c r="K69" s="18">
        <v>45</v>
      </c>
      <c r="L69" s="18">
        <v>11</v>
      </c>
      <c r="M69" s="18">
        <v>7</v>
      </c>
      <c r="N69" s="18">
        <v>3</v>
      </c>
      <c r="O69" s="18">
        <v>2</v>
      </c>
      <c r="P69" s="18">
        <v>0</v>
      </c>
      <c r="Q69" s="18">
        <v>0</v>
      </c>
      <c r="R69" s="18">
        <v>0</v>
      </c>
      <c r="S69" s="18">
        <v>1</v>
      </c>
      <c r="T69" s="18">
        <v>0</v>
      </c>
      <c r="U69" s="18">
        <v>72</v>
      </c>
    </row>
    <row r="70" spans="1:21" s="17" customFormat="1" ht="12" customHeight="1" x14ac:dyDescent="0.2">
      <c r="A70" s="286" t="s">
        <v>80</v>
      </c>
      <c r="B70" s="286"/>
      <c r="C70" s="18">
        <v>1232</v>
      </c>
      <c r="D70" s="18">
        <v>803</v>
      </c>
      <c r="E70" s="18">
        <v>8</v>
      </c>
      <c r="F70" s="18">
        <v>3</v>
      </c>
      <c r="G70" s="18">
        <v>792</v>
      </c>
      <c r="H70" s="18">
        <v>176</v>
      </c>
      <c r="I70" s="18">
        <v>205</v>
      </c>
      <c r="J70" s="18">
        <v>133</v>
      </c>
      <c r="K70" s="18">
        <v>86</v>
      </c>
      <c r="L70" s="18">
        <v>12</v>
      </c>
      <c r="M70" s="18">
        <v>43</v>
      </c>
      <c r="N70" s="18">
        <v>2</v>
      </c>
      <c r="O70" s="18">
        <v>7</v>
      </c>
      <c r="P70" s="18">
        <v>1</v>
      </c>
      <c r="Q70" s="18">
        <v>5</v>
      </c>
      <c r="R70" s="18">
        <v>3</v>
      </c>
      <c r="S70" s="18">
        <v>3</v>
      </c>
      <c r="T70" s="18">
        <v>0</v>
      </c>
      <c r="U70" s="18">
        <v>116</v>
      </c>
    </row>
    <row r="71" spans="1:21" s="17" customFormat="1" ht="12" customHeight="1" x14ac:dyDescent="0.2">
      <c r="A71" s="286" t="s">
        <v>81</v>
      </c>
      <c r="B71" s="286"/>
      <c r="C71" s="18">
        <v>4635</v>
      </c>
      <c r="D71" s="18">
        <v>3292</v>
      </c>
      <c r="E71" s="18">
        <v>63</v>
      </c>
      <c r="F71" s="18">
        <v>6</v>
      </c>
      <c r="G71" s="18">
        <v>3223</v>
      </c>
      <c r="H71" s="18">
        <v>868</v>
      </c>
      <c r="I71" s="18">
        <v>1012</v>
      </c>
      <c r="J71" s="18">
        <v>422</v>
      </c>
      <c r="K71" s="18">
        <v>275</v>
      </c>
      <c r="L71" s="18">
        <v>60</v>
      </c>
      <c r="M71" s="18">
        <v>61</v>
      </c>
      <c r="N71" s="18">
        <v>31</v>
      </c>
      <c r="O71" s="18">
        <v>18</v>
      </c>
      <c r="P71" s="18">
        <v>7</v>
      </c>
      <c r="Q71" s="18">
        <v>11</v>
      </c>
      <c r="R71" s="18">
        <v>13</v>
      </c>
      <c r="S71" s="18">
        <v>5</v>
      </c>
      <c r="T71" s="18">
        <v>0</v>
      </c>
      <c r="U71" s="18">
        <v>440</v>
      </c>
    </row>
    <row r="72" spans="1:21" s="17" customFormat="1" ht="12" customHeight="1" x14ac:dyDescent="0.2">
      <c r="A72" s="286" t="s">
        <v>82</v>
      </c>
      <c r="B72" s="286"/>
      <c r="C72" s="18">
        <v>254</v>
      </c>
      <c r="D72" s="18">
        <v>201</v>
      </c>
      <c r="E72" s="18">
        <v>3</v>
      </c>
      <c r="F72" s="18">
        <v>0</v>
      </c>
      <c r="G72" s="18">
        <v>198</v>
      </c>
      <c r="H72" s="18">
        <v>15</v>
      </c>
      <c r="I72" s="18">
        <v>66</v>
      </c>
      <c r="J72" s="18">
        <v>62</v>
      </c>
      <c r="K72" s="18">
        <v>5</v>
      </c>
      <c r="L72" s="18">
        <v>6</v>
      </c>
      <c r="M72" s="18">
        <v>7</v>
      </c>
      <c r="N72" s="18">
        <v>2</v>
      </c>
      <c r="O72" s="18">
        <v>3</v>
      </c>
      <c r="P72" s="18">
        <v>1</v>
      </c>
      <c r="Q72" s="18">
        <v>0</v>
      </c>
      <c r="R72" s="18">
        <v>1</v>
      </c>
      <c r="S72" s="18">
        <v>0</v>
      </c>
      <c r="T72" s="18">
        <v>0</v>
      </c>
      <c r="U72" s="18">
        <v>30</v>
      </c>
    </row>
    <row r="73" spans="1:21" s="17" customFormat="1" ht="12" customHeight="1" x14ac:dyDescent="0.2">
      <c r="A73" s="286" t="s">
        <v>83</v>
      </c>
      <c r="B73" s="286"/>
      <c r="C73" s="18">
        <v>2794</v>
      </c>
      <c r="D73" s="18">
        <v>1703</v>
      </c>
      <c r="E73" s="18">
        <v>30</v>
      </c>
      <c r="F73" s="18">
        <v>0</v>
      </c>
      <c r="G73" s="18">
        <v>1673</v>
      </c>
      <c r="H73" s="18">
        <v>344</v>
      </c>
      <c r="I73" s="18">
        <v>351</v>
      </c>
      <c r="J73" s="18">
        <v>281</v>
      </c>
      <c r="K73" s="18">
        <v>282</v>
      </c>
      <c r="L73" s="18">
        <v>51</v>
      </c>
      <c r="M73" s="18">
        <v>41</v>
      </c>
      <c r="N73" s="18">
        <v>12</v>
      </c>
      <c r="O73" s="18">
        <v>9</v>
      </c>
      <c r="P73" s="18">
        <v>7</v>
      </c>
      <c r="Q73" s="18">
        <v>6</v>
      </c>
      <c r="R73" s="18">
        <v>8</v>
      </c>
      <c r="S73" s="18">
        <v>6</v>
      </c>
      <c r="T73" s="18">
        <v>0</v>
      </c>
      <c r="U73" s="18">
        <v>275</v>
      </c>
    </row>
    <row r="74" spans="1:21" s="17" customFormat="1" ht="12" customHeight="1" x14ac:dyDescent="0.2">
      <c r="A74" s="286" t="s">
        <v>84</v>
      </c>
      <c r="B74" s="286"/>
      <c r="C74" s="18">
        <v>525</v>
      </c>
      <c r="D74" s="18">
        <v>382</v>
      </c>
      <c r="E74" s="18">
        <v>2</v>
      </c>
      <c r="F74" s="18">
        <v>1</v>
      </c>
      <c r="G74" s="18">
        <v>379</v>
      </c>
      <c r="H74" s="18">
        <v>76</v>
      </c>
      <c r="I74" s="18">
        <v>106</v>
      </c>
      <c r="J74" s="18">
        <v>63</v>
      </c>
      <c r="K74" s="18">
        <v>47</v>
      </c>
      <c r="L74" s="18">
        <v>6</v>
      </c>
      <c r="M74" s="18">
        <v>13</v>
      </c>
      <c r="N74" s="18">
        <v>2</v>
      </c>
      <c r="O74" s="18">
        <v>3</v>
      </c>
      <c r="P74" s="18">
        <v>1</v>
      </c>
      <c r="Q74" s="18">
        <v>0</v>
      </c>
      <c r="R74" s="18">
        <v>0</v>
      </c>
      <c r="S74" s="18">
        <v>0</v>
      </c>
      <c r="T74" s="18">
        <v>0</v>
      </c>
      <c r="U74" s="18">
        <v>62</v>
      </c>
    </row>
    <row r="75" spans="1:21" s="17" customFormat="1" ht="12" customHeight="1" x14ac:dyDescent="0.2">
      <c r="A75" s="286" t="s">
        <v>85</v>
      </c>
      <c r="B75" s="286"/>
      <c r="C75" s="18">
        <v>214</v>
      </c>
      <c r="D75" s="18">
        <v>116</v>
      </c>
      <c r="E75" s="18">
        <v>2</v>
      </c>
      <c r="F75" s="18">
        <v>0</v>
      </c>
      <c r="G75" s="18">
        <v>114</v>
      </c>
      <c r="H75" s="18">
        <v>40</v>
      </c>
      <c r="I75" s="18">
        <v>31</v>
      </c>
      <c r="J75" s="18">
        <v>14</v>
      </c>
      <c r="K75" s="18">
        <v>13</v>
      </c>
      <c r="L75" s="18">
        <v>2</v>
      </c>
      <c r="M75" s="18">
        <v>0</v>
      </c>
      <c r="N75" s="18">
        <v>0</v>
      </c>
      <c r="O75" s="18">
        <v>1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13</v>
      </c>
    </row>
    <row r="76" spans="1:21" s="17" customFormat="1" ht="12" customHeight="1" x14ac:dyDescent="0.2">
      <c r="A76" s="286" t="s">
        <v>86</v>
      </c>
      <c r="B76" s="286"/>
      <c r="C76" s="18">
        <v>1742</v>
      </c>
      <c r="D76" s="18">
        <v>1256</v>
      </c>
      <c r="E76" s="18">
        <v>27</v>
      </c>
      <c r="F76" s="18">
        <v>1</v>
      </c>
      <c r="G76" s="18">
        <v>1228</v>
      </c>
      <c r="H76" s="18">
        <v>402</v>
      </c>
      <c r="I76" s="18">
        <v>280</v>
      </c>
      <c r="J76" s="18">
        <v>147</v>
      </c>
      <c r="K76" s="18">
        <v>156</v>
      </c>
      <c r="L76" s="18">
        <v>31</v>
      </c>
      <c r="M76" s="18">
        <v>26</v>
      </c>
      <c r="N76" s="18">
        <v>6</v>
      </c>
      <c r="O76" s="18">
        <v>8</v>
      </c>
      <c r="P76" s="18">
        <v>0</v>
      </c>
      <c r="Q76" s="18">
        <v>6</v>
      </c>
      <c r="R76" s="18">
        <v>1</v>
      </c>
      <c r="S76" s="18">
        <v>3</v>
      </c>
      <c r="T76" s="18">
        <v>0</v>
      </c>
      <c r="U76" s="18">
        <v>162</v>
      </c>
    </row>
    <row r="77" spans="1:21" s="17" customFormat="1" ht="12" customHeight="1" x14ac:dyDescent="0.2">
      <c r="A77" s="286" t="s">
        <v>87</v>
      </c>
      <c r="B77" s="286"/>
      <c r="C77" s="18">
        <v>1020</v>
      </c>
      <c r="D77" s="18">
        <v>729</v>
      </c>
      <c r="E77" s="18">
        <v>13</v>
      </c>
      <c r="F77" s="18">
        <v>3</v>
      </c>
      <c r="G77" s="18">
        <v>713</v>
      </c>
      <c r="H77" s="18">
        <v>179</v>
      </c>
      <c r="I77" s="18">
        <v>185</v>
      </c>
      <c r="J77" s="18">
        <v>104</v>
      </c>
      <c r="K77" s="18">
        <v>85</v>
      </c>
      <c r="L77" s="18">
        <v>25</v>
      </c>
      <c r="M77" s="18">
        <v>13</v>
      </c>
      <c r="N77" s="18">
        <v>10</v>
      </c>
      <c r="O77" s="18">
        <v>1</v>
      </c>
      <c r="P77" s="18">
        <v>1</v>
      </c>
      <c r="Q77" s="18">
        <v>0</v>
      </c>
      <c r="R77" s="18">
        <v>1</v>
      </c>
      <c r="S77" s="18">
        <v>1</v>
      </c>
      <c r="T77" s="18">
        <v>0</v>
      </c>
      <c r="U77" s="18">
        <v>108</v>
      </c>
    </row>
    <row r="78" spans="1:21" s="17" customFormat="1" ht="12" customHeight="1" x14ac:dyDescent="0.2">
      <c r="A78" s="286" t="s">
        <v>88</v>
      </c>
      <c r="B78" s="286"/>
      <c r="C78" s="18">
        <v>1698</v>
      </c>
      <c r="D78" s="18">
        <v>1249</v>
      </c>
      <c r="E78" s="18">
        <v>29</v>
      </c>
      <c r="F78" s="18">
        <v>4</v>
      </c>
      <c r="G78" s="18">
        <v>1216</v>
      </c>
      <c r="H78" s="18">
        <v>214</v>
      </c>
      <c r="I78" s="18">
        <v>358</v>
      </c>
      <c r="J78" s="18">
        <v>160</v>
      </c>
      <c r="K78" s="18">
        <v>190</v>
      </c>
      <c r="L78" s="18">
        <v>40</v>
      </c>
      <c r="M78" s="18">
        <v>43</v>
      </c>
      <c r="N78" s="18">
        <v>7</v>
      </c>
      <c r="O78" s="18">
        <v>3</v>
      </c>
      <c r="P78" s="18">
        <v>2</v>
      </c>
      <c r="Q78" s="18">
        <v>1</v>
      </c>
      <c r="R78" s="18">
        <v>3</v>
      </c>
      <c r="S78" s="18">
        <v>5</v>
      </c>
      <c r="T78" s="18">
        <v>1</v>
      </c>
      <c r="U78" s="18">
        <v>189</v>
      </c>
    </row>
    <row r="79" spans="1:21" s="17" customFormat="1" ht="12" customHeight="1" x14ac:dyDescent="0.2">
      <c r="A79" s="286" t="s">
        <v>89</v>
      </c>
      <c r="B79" s="286"/>
      <c r="C79" s="18">
        <v>206</v>
      </c>
      <c r="D79" s="18">
        <v>170</v>
      </c>
      <c r="E79" s="18">
        <v>4</v>
      </c>
      <c r="F79" s="18">
        <v>0</v>
      </c>
      <c r="G79" s="18">
        <v>166</v>
      </c>
      <c r="H79" s="18">
        <v>49</v>
      </c>
      <c r="I79" s="18">
        <v>41</v>
      </c>
      <c r="J79" s="18">
        <v>20</v>
      </c>
      <c r="K79" s="18">
        <v>11</v>
      </c>
      <c r="L79" s="18">
        <v>3</v>
      </c>
      <c r="M79" s="18">
        <v>9</v>
      </c>
      <c r="N79" s="18">
        <v>6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27</v>
      </c>
    </row>
    <row r="80" spans="1:21" s="17" customFormat="1" ht="12" customHeight="1" x14ac:dyDescent="0.2">
      <c r="A80" s="286" t="s">
        <v>90</v>
      </c>
      <c r="B80" s="286"/>
      <c r="C80" s="18">
        <v>2600</v>
      </c>
      <c r="D80" s="18">
        <v>1634</v>
      </c>
      <c r="E80" s="18">
        <v>39</v>
      </c>
      <c r="F80" s="18">
        <v>3</v>
      </c>
      <c r="G80" s="18">
        <v>1592</v>
      </c>
      <c r="H80" s="18">
        <v>370</v>
      </c>
      <c r="I80" s="18">
        <v>325</v>
      </c>
      <c r="J80" s="18">
        <v>289</v>
      </c>
      <c r="K80" s="18">
        <v>216</v>
      </c>
      <c r="L80" s="18">
        <v>43</v>
      </c>
      <c r="M80" s="18">
        <v>37</v>
      </c>
      <c r="N80" s="18">
        <v>14</v>
      </c>
      <c r="O80" s="18">
        <v>11</v>
      </c>
      <c r="P80" s="18">
        <v>4</v>
      </c>
      <c r="Q80" s="18">
        <v>10</v>
      </c>
      <c r="R80" s="18">
        <v>5</v>
      </c>
      <c r="S80" s="18">
        <v>5</v>
      </c>
      <c r="T80" s="18">
        <v>1</v>
      </c>
      <c r="U80" s="18">
        <v>262</v>
      </c>
    </row>
    <row r="81" spans="1:21" s="17" customFormat="1" ht="12" customHeight="1" x14ac:dyDescent="0.2">
      <c r="A81" s="286" t="s">
        <v>91</v>
      </c>
      <c r="B81" s="286"/>
      <c r="C81" s="18">
        <v>346</v>
      </c>
      <c r="D81" s="18">
        <v>250</v>
      </c>
      <c r="E81" s="18">
        <v>7</v>
      </c>
      <c r="F81" s="18">
        <v>0</v>
      </c>
      <c r="G81" s="18">
        <v>243</v>
      </c>
      <c r="H81" s="18">
        <v>69</v>
      </c>
      <c r="I81" s="18">
        <v>49</v>
      </c>
      <c r="J81" s="18">
        <v>41</v>
      </c>
      <c r="K81" s="18">
        <v>19</v>
      </c>
      <c r="L81" s="18">
        <v>6</v>
      </c>
      <c r="M81" s="18">
        <v>15</v>
      </c>
      <c r="N81" s="18">
        <v>0</v>
      </c>
      <c r="O81" s="18">
        <v>5</v>
      </c>
      <c r="P81" s="18">
        <v>0</v>
      </c>
      <c r="Q81" s="18">
        <v>0</v>
      </c>
      <c r="R81" s="18">
        <v>1</v>
      </c>
      <c r="S81" s="18">
        <v>0</v>
      </c>
      <c r="T81" s="18">
        <v>0</v>
      </c>
      <c r="U81" s="18">
        <v>38</v>
      </c>
    </row>
    <row r="82" spans="1:21" s="17" customFormat="1" ht="12" customHeight="1" x14ac:dyDescent="0.2">
      <c r="A82" s="287" t="s">
        <v>92</v>
      </c>
      <c r="B82" s="287"/>
      <c r="C82" s="23">
        <v>1986</v>
      </c>
      <c r="D82" s="23">
        <v>1283</v>
      </c>
      <c r="E82" s="23">
        <v>19</v>
      </c>
      <c r="F82" s="23">
        <v>3</v>
      </c>
      <c r="G82" s="23">
        <v>1261</v>
      </c>
      <c r="H82" s="23">
        <v>272</v>
      </c>
      <c r="I82" s="23">
        <v>292</v>
      </c>
      <c r="J82" s="23">
        <v>216</v>
      </c>
      <c r="K82" s="23">
        <v>200</v>
      </c>
      <c r="L82" s="23">
        <v>32</v>
      </c>
      <c r="M82" s="23">
        <v>28</v>
      </c>
      <c r="N82" s="23">
        <v>2</v>
      </c>
      <c r="O82" s="23">
        <v>5</v>
      </c>
      <c r="P82" s="23">
        <v>1</v>
      </c>
      <c r="Q82" s="23">
        <v>5</v>
      </c>
      <c r="R82" s="23">
        <v>2</v>
      </c>
      <c r="S82" s="23">
        <v>1</v>
      </c>
      <c r="T82" s="23">
        <v>1</v>
      </c>
      <c r="U82" s="23">
        <v>204</v>
      </c>
    </row>
    <row r="83" spans="1:21" s="17" customFormat="1" ht="12" customHeight="1" x14ac:dyDescent="0.2">
      <c r="A83" s="22"/>
      <c r="B83" s="22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s="17" customFormat="1" ht="12" customHeight="1" x14ac:dyDescent="0.2">
      <c r="A84" s="285" t="s">
        <v>93</v>
      </c>
      <c r="B84" s="285"/>
      <c r="C84" s="16">
        <f t="shared" ref="C84:L84" si="86">SUM(C85:C154)</f>
        <v>83196</v>
      </c>
      <c r="D84" s="16">
        <f t="shared" si="86"/>
        <v>49848</v>
      </c>
      <c r="E84" s="16">
        <f t="shared" si="86"/>
        <v>722</v>
      </c>
      <c r="F84" s="16">
        <f t="shared" si="86"/>
        <v>125</v>
      </c>
      <c r="G84" s="16">
        <f t="shared" si="86"/>
        <v>49001</v>
      </c>
      <c r="H84" s="16">
        <f t="shared" si="86"/>
        <v>11883</v>
      </c>
      <c r="I84" s="16">
        <f t="shared" si="86"/>
        <v>8382</v>
      </c>
      <c r="J84" s="16">
        <f t="shared" si="86"/>
        <v>7358</v>
      </c>
      <c r="K84" s="16">
        <f t="shared" si="86"/>
        <v>8086</v>
      </c>
      <c r="L84" s="16">
        <f t="shared" si="86"/>
        <v>2027</v>
      </c>
      <c r="M84" s="16">
        <f t="shared" ref="M84:U84" si="87">SUM(M85:M154)</f>
        <v>1852</v>
      </c>
      <c r="N84" s="16">
        <f t="shared" si="87"/>
        <v>365</v>
      </c>
      <c r="O84" s="16">
        <f t="shared" si="87"/>
        <v>329</v>
      </c>
      <c r="P84" s="16">
        <f t="shared" si="87"/>
        <v>99</v>
      </c>
      <c r="Q84" s="16">
        <f t="shared" si="87"/>
        <v>210</v>
      </c>
      <c r="R84" s="16">
        <f t="shared" si="87"/>
        <v>207</v>
      </c>
      <c r="S84" s="16">
        <f t="shared" si="87"/>
        <v>185</v>
      </c>
      <c r="T84" s="16">
        <f t="shared" si="87"/>
        <v>12</v>
      </c>
      <c r="U84" s="16">
        <f t="shared" si="87"/>
        <v>8006</v>
      </c>
    </row>
    <row r="85" spans="1:21" s="17" customFormat="1" ht="12" customHeight="1" x14ac:dyDescent="0.2">
      <c r="A85" s="286" t="s">
        <v>94</v>
      </c>
      <c r="B85" s="286"/>
      <c r="C85" s="18">
        <v>2120</v>
      </c>
      <c r="D85" s="18">
        <v>1204</v>
      </c>
      <c r="E85" s="18">
        <v>18</v>
      </c>
      <c r="F85" s="18">
        <v>5</v>
      </c>
      <c r="G85" s="18">
        <v>1181</v>
      </c>
      <c r="H85" s="18">
        <v>262</v>
      </c>
      <c r="I85" s="18">
        <v>237</v>
      </c>
      <c r="J85" s="18">
        <v>142</v>
      </c>
      <c r="K85" s="18">
        <v>223</v>
      </c>
      <c r="L85" s="18">
        <v>49</v>
      </c>
      <c r="M85" s="18">
        <v>35</v>
      </c>
      <c r="N85" s="18">
        <v>8</v>
      </c>
      <c r="O85" s="18">
        <v>6</v>
      </c>
      <c r="P85" s="18">
        <v>4</v>
      </c>
      <c r="Q85" s="18">
        <v>15</v>
      </c>
      <c r="R85" s="18">
        <v>3</v>
      </c>
      <c r="S85" s="18">
        <v>6</v>
      </c>
      <c r="T85" s="18">
        <v>0</v>
      </c>
      <c r="U85" s="18">
        <v>191</v>
      </c>
    </row>
    <row r="86" spans="1:21" s="17" customFormat="1" ht="12" customHeight="1" x14ac:dyDescent="0.2">
      <c r="A86" s="286" t="s">
        <v>95</v>
      </c>
      <c r="B86" s="286"/>
      <c r="C86" s="18">
        <v>951</v>
      </c>
      <c r="D86" s="18">
        <v>623</v>
      </c>
      <c r="E86" s="18">
        <v>6</v>
      </c>
      <c r="F86" s="18">
        <v>3</v>
      </c>
      <c r="G86" s="18">
        <v>614</v>
      </c>
      <c r="H86" s="18">
        <v>180</v>
      </c>
      <c r="I86" s="18">
        <v>115</v>
      </c>
      <c r="J86" s="18">
        <v>107</v>
      </c>
      <c r="K86" s="18">
        <v>61</v>
      </c>
      <c r="L86" s="18">
        <v>10</v>
      </c>
      <c r="M86" s="18">
        <v>25</v>
      </c>
      <c r="N86" s="18">
        <v>5</v>
      </c>
      <c r="O86" s="18">
        <v>5</v>
      </c>
      <c r="P86" s="18">
        <v>0</v>
      </c>
      <c r="Q86" s="18">
        <v>2</v>
      </c>
      <c r="R86" s="18">
        <v>6</v>
      </c>
      <c r="S86" s="18">
        <v>3</v>
      </c>
      <c r="T86" s="18">
        <v>1</v>
      </c>
      <c r="U86" s="18">
        <v>94</v>
      </c>
    </row>
    <row r="87" spans="1:21" s="17" customFormat="1" ht="12" customHeight="1" x14ac:dyDescent="0.2">
      <c r="A87" s="286" t="s">
        <v>96</v>
      </c>
      <c r="B87" s="286"/>
      <c r="C87" s="18">
        <v>218</v>
      </c>
      <c r="D87" s="18">
        <v>146</v>
      </c>
      <c r="E87" s="18">
        <v>5</v>
      </c>
      <c r="F87" s="18">
        <v>0</v>
      </c>
      <c r="G87" s="18">
        <v>141</v>
      </c>
      <c r="H87" s="18">
        <v>29</v>
      </c>
      <c r="I87" s="18">
        <v>23</v>
      </c>
      <c r="J87" s="18">
        <v>32</v>
      </c>
      <c r="K87" s="18">
        <v>20</v>
      </c>
      <c r="L87" s="18">
        <v>3</v>
      </c>
      <c r="M87" s="18">
        <v>6</v>
      </c>
      <c r="N87" s="18">
        <v>0</v>
      </c>
      <c r="O87" s="18">
        <v>0</v>
      </c>
      <c r="P87" s="18">
        <v>0</v>
      </c>
      <c r="Q87" s="18">
        <v>0</v>
      </c>
      <c r="R87" s="18">
        <v>3</v>
      </c>
      <c r="S87" s="18">
        <v>0</v>
      </c>
      <c r="T87" s="18">
        <v>0</v>
      </c>
      <c r="U87" s="18">
        <v>25</v>
      </c>
    </row>
    <row r="88" spans="1:21" s="17" customFormat="1" ht="12" customHeight="1" x14ac:dyDescent="0.2">
      <c r="A88" s="286" t="s">
        <v>97</v>
      </c>
      <c r="B88" s="286"/>
      <c r="C88" s="18">
        <v>661</v>
      </c>
      <c r="D88" s="18">
        <v>422</v>
      </c>
      <c r="E88" s="18">
        <v>8</v>
      </c>
      <c r="F88" s="18">
        <v>3</v>
      </c>
      <c r="G88" s="18">
        <v>411</v>
      </c>
      <c r="H88" s="18">
        <v>104</v>
      </c>
      <c r="I88" s="18">
        <v>30</v>
      </c>
      <c r="J88" s="18">
        <v>88</v>
      </c>
      <c r="K88" s="18">
        <v>78</v>
      </c>
      <c r="L88" s="18">
        <v>13</v>
      </c>
      <c r="M88" s="18">
        <v>22</v>
      </c>
      <c r="N88" s="18">
        <v>5</v>
      </c>
      <c r="O88" s="18">
        <v>0</v>
      </c>
      <c r="P88" s="18">
        <v>1</v>
      </c>
      <c r="Q88" s="18">
        <v>1</v>
      </c>
      <c r="R88" s="18">
        <v>1</v>
      </c>
      <c r="S88" s="18">
        <v>0</v>
      </c>
      <c r="T88" s="18">
        <v>0</v>
      </c>
      <c r="U88" s="18">
        <v>68</v>
      </c>
    </row>
    <row r="89" spans="1:21" s="17" customFormat="1" ht="12" customHeight="1" x14ac:dyDescent="0.2">
      <c r="A89" s="286" t="s">
        <v>98</v>
      </c>
      <c r="B89" s="286"/>
      <c r="C89" s="18">
        <v>257</v>
      </c>
      <c r="D89" s="18">
        <v>130</v>
      </c>
      <c r="E89" s="18">
        <v>0</v>
      </c>
      <c r="F89" s="18">
        <v>0</v>
      </c>
      <c r="G89" s="18">
        <v>130</v>
      </c>
      <c r="H89" s="18">
        <v>16</v>
      </c>
      <c r="I89" s="18">
        <v>16</v>
      </c>
      <c r="J89" s="18">
        <v>25</v>
      </c>
      <c r="K89" s="18">
        <v>26</v>
      </c>
      <c r="L89" s="18">
        <v>11</v>
      </c>
      <c r="M89" s="18">
        <v>11</v>
      </c>
      <c r="N89" s="18">
        <v>1</v>
      </c>
      <c r="O89" s="18">
        <v>1</v>
      </c>
      <c r="P89" s="18">
        <v>0</v>
      </c>
      <c r="Q89" s="18">
        <v>2</v>
      </c>
      <c r="R89" s="18">
        <v>1</v>
      </c>
      <c r="S89" s="18">
        <v>0</v>
      </c>
      <c r="T89" s="18">
        <v>0</v>
      </c>
      <c r="U89" s="18">
        <v>20</v>
      </c>
    </row>
    <row r="90" spans="1:21" s="17" customFormat="1" ht="12" customHeight="1" x14ac:dyDescent="0.2">
      <c r="A90" s="286" t="s">
        <v>99</v>
      </c>
      <c r="B90" s="286"/>
      <c r="C90" s="18">
        <v>1004</v>
      </c>
      <c r="D90" s="18">
        <v>521</v>
      </c>
      <c r="E90" s="18">
        <v>7</v>
      </c>
      <c r="F90" s="18">
        <v>1</v>
      </c>
      <c r="G90" s="18">
        <v>513</v>
      </c>
      <c r="H90" s="18">
        <v>99</v>
      </c>
      <c r="I90" s="18">
        <v>79</v>
      </c>
      <c r="J90" s="18">
        <v>83</v>
      </c>
      <c r="K90" s="18">
        <v>79</v>
      </c>
      <c r="L90" s="18">
        <v>27</v>
      </c>
      <c r="M90" s="18">
        <v>27</v>
      </c>
      <c r="N90" s="18">
        <v>8</v>
      </c>
      <c r="O90" s="18">
        <v>5</v>
      </c>
      <c r="P90" s="18">
        <v>0</v>
      </c>
      <c r="Q90" s="18">
        <v>6</v>
      </c>
      <c r="R90" s="18">
        <v>4</v>
      </c>
      <c r="S90" s="18">
        <v>3</v>
      </c>
      <c r="T90" s="18">
        <v>0</v>
      </c>
      <c r="U90" s="18">
        <v>93</v>
      </c>
    </row>
    <row r="91" spans="1:21" s="17" customFormat="1" ht="12" customHeight="1" x14ac:dyDescent="0.2">
      <c r="A91" s="286" t="s">
        <v>100</v>
      </c>
      <c r="B91" s="286"/>
      <c r="C91" s="18">
        <v>849</v>
      </c>
      <c r="D91" s="18">
        <v>561</v>
      </c>
      <c r="E91" s="18">
        <v>11</v>
      </c>
      <c r="F91" s="18">
        <v>0</v>
      </c>
      <c r="G91" s="18">
        <v>550</v>
      </c>
      <c r="H91" s="18">
        <v>128</v>
      </c>
      <c r="I91" s="18">
        <v>75</v>
      </c>
      <c r="J91" s="18">
        <v>85</v>
      </c>
      <c r="K91" s="18">
        <v>109</v>
      </c>
      <c r="L91" s="18">
        <v>15</v>
      </c>
      <c r="M91" s="18">
        <v>20</v>
      </c>
      <c r="N91" s="18">
        <v>4</v>
      </c>
      <c r="O91" s="18">
        <v>1</v>
      </c>
      <c r="P91" s="18">
        <v>1</v>
      </c>
      <c r="Q91" s="18">
        <v>4</v>
      </c>
      <c r="R91" s="18">
        <v>6</v>
      </c>
      <c r="S91" s="18">
        <v>0</v>
      </c>
      <c r="T91" s="18">
        <v>0</v>
      </c>
      <c r="U91" s="18">
        <v>102</v>
      </c>
    </row>
    <row r="92" spans="1:21" s="17" customFormat="1" ht="12" customHeight="1" x14ac:dyDescent="0.2">
      <c r="A92" s="286" t="s">
        <v>101</v>
      </c>
      <c r="B92" s="286"/>
      <c r="C92" s="18">
        <v>470</v>
      </c>
      <c r="D92" s="18">
        <v>249</v>
      </c>
      <c r="E92" s="18">
        <v>2</v>
      </c>
      <c r="F92" s="18">
        <v>0</v>
      </c>
      <c r="G92" s="18">
        <v>247</v>
      </c>
      <c r="H92" s="18">
        <v>56</v>
      </c>
      <c r="I92" s="18">
        <v>45</v>
      </c>
      <c r="J92" s="18">
        <v>56</v>
      </c>
      <c r="K92" s="18">
        <v>31</v>
      </c>
      <c r="L92" s="18">
        <v>10</v>
      </c>
      <c r="M92" s="18">
        <v>9</v>
      </c>
      <c r="N92" s="18">
        <v>4</v>
      </c>
      <c r="O92" s="18">
        <v>2</v>
      </c>
      <c r="P92" s="18">
        <v>1</v>
      </c>
      <c r="Q92" s="18">
        <v>0</v>
      </c>
      <c r="R92" s="18">
        <v>0</v>
      </c>
      <c r="S92" s="18">
        <v>2</v>
      </c>
      <c r="T92" s="18">
        <v>0</v>
      </c>
      <c r="U92" s="18">
        <v>31</v>
      </c>
    </row>
    <row r="93" spans="1:21" s="17" customFormat="1" ht="12" customHeight="1" x14ac:dyDescent="0.2">
      <c r="A93" s="286" t="s">
        <v>102</v>
      </c>
      <c r="B93" s="286"/>
      <c r="C93" s="18">
        <v>287</v>
      </c>
      <c r="D93" s="18">
        <v>168</v>
      </c>
      <c r="E93" s="18">
        <v>1</v>
      </c>
      <c r="F93" s="18">
        <v>0</v>
      </c>
      <c r="G93" s="18">
        <v>167</v>
      </c>
      <c r="H93" s="18">
        <v>31</v>
      </c>
      <c r="I93" s="18">
        <v>25</v>
      </c>
      <c r="J93" s="18">
        <v>44</v>
      </c>
      <c r="K93" s="18">
        <v>20</v>
      </c>
      <c r="L93" s="18">
        <v>7</v>
      </c>
      <c r="M93" s="18">
        <v>15</v>
      </c>
      <c r="N93" s="18">
        <v>2</v>
      </c>
      <c r="O93" s="18">
        <v>1</v>
      </c>
      <c r="P93" s="18">
        <v>0</v>
      </c>
      <c r="Q93" s="18">
        <v>0</v>
      </c>
      <c r="R93" s="18">
        <v>0</v>
      </c>
      <c r="S93" s="18">
        <v>1</v>
      </c>
      <c r="T93" s="18">
        <v>0</v>
      </c>
      <c r="U93" s="18">
        <v>21</v>
      </c>
    </row>
    <row r="94" spans="1:21" s="17" customFormat="1" ht="12" customHeight="1" x14ac:dyDescent="0.2">
      <c r="A94" s="286" t="s">
        <v>103</v>
      </c>
      <c r="B94" s="286"/>
      <c r="C94" s="18">
        <v>1520</v>
      </c>
      <c r="D94" s="18">
        <v>997</v>
      </c>
      <c r="E94" s="18">
        <v>14</v>
      </c>
      <c r="F94" s="18">
        <v>4</v>
      </c>
      <c r="G94" s="18">
        <v>979</v>
      </c>
      <c r="H94" s="18">
        <v>267</v>
      </c>
      <c r="I94" s="18">
        <v>189</v>
      </c>
      <c r="J94" s="18">
        <v>119</v>
      </c>
      <c r="K94" s="18">
        <v>137</v>
      </c>
      <c r="L94" s="18">
        <v>43</v>
      </c>
      <c r="M94" s="18">
        <v>25</v>
      </c>
      <c r="N94" s="18">
        <v>5</v>
      </c>
      <c r="O94" s="18">
        <v>13</v>
      </c>
      <c r="P94" s="18">
        <v>5</v>
      </c>
      <c r="Q94" s="18">
        <v>4</v>
      </c>
      <c r="R94" s="18">
        <v>4</v>
      </c>
      <c r="S94" s="18">
        <v>9</v>
      </c>
      <c r="T94" s="18">
        <v>0</v>
      </c>
      <c r="U94" s="18">
        <v>159</v>
      </c>
    </row>
    <row r="95" spans="1:21" s="17" customFormat="1" ht="12" customHeight="1" x14ac:dyDescent="0.2">
      <c r="A95" s="286" t="s">
        <v>104</v>
      </c>
      <c r="B95" s="286"/>
      <c r="C95" s="18">
        <v>373</v>
      </c>
      <c r="D95" s="18">
        <v>266</v>
      </c>
      <c r="E95" s="18">
        <v>4</v>
      </c>
      <c r="F95" s="18">
        <v>0</v>
      </c>
      <c r="G95" s="18">
        <v>262</v>
      </c>
      <c r="H95" s="18">
        <v>99</v>
      </c>
      <c r="I95" s="18">
        <v>66</v>
      </c>
      <c r="J95" s="18">
        <v>20</v>
      </c>
      <c r="K95" s="18">
        <v>36</v>
      </c>
      <c r="L95" s="18">
        <v>5</v>
      </c>
      <c r="M95" s="18">
        <v>1</v>
      </c>
      <c r="N95" s="18">
        <v>1</v>
      </c>
      <c r="O95" s="18">
        <v>1</v>
      </c>
      <c r="P95" s="18">
        <v>1</v>
      </c>
      <c r="Q95" s="18">
        <v>0</v>
      </c>
      <c r="R95" s="18">
        <v>1</v>
      </c>
      <c r="S95" s="18">
        <v>0</v>
      </c>
      <c r="T95" s="18">
        <v>2</v>
      </c>
      <c r="U95" s="18">
        <v>29</v>
      </c>
    </row>
    <row r="96" spans="1:21" s="17" customFormat="1" ht="12" customHeight="1" x14ac:dyDescent="0.2">
      <c r="A96" s="286" t="s">
        <v>105</v>
      </c>
      <c r="B96" s="286"/>
      <c r="C96" s="18">
        <v>517</v>
      </c>
      <c r="D96" s="18">
        <v>314</v>
      </c>
      <c r="E96" s="18">
        <v>3</v>
      </c>
      <c r="F96" s="18">
        <v>0</v>
      </c>
      <c r="G96" s="18">
        <v>311</v>
      </c>
      <c r="H96" s="18">
        <v>83</v>
      </c>
      <c r="I96" s="18">
        <v>48</v>
      </c>
      <c r="J96" s="18">
        <v>54</v>
      </c>
      <c r="K96" s="18">
        <v>40</v>
      </c>
      <c r="L96" s="18">
        <v>19</v>
      </c>
      <c r="M96" s="18">
        <v>5</v>
      </c>
      <c r="N96" s="18">
        <v>0</v>
      </c>
      <c r="O96" s="18">
        <v>1</v>
      </c>
      <c r="P96" s="18">
        <v>1</v>
      </c>
      <c r="Q96" s="18">
        <v>0</v>
      </c>
      <c r="R96" s="18">
        <v>1</v>
      </c>
      <c r="S96" s="18">
        <v>3</v>
      </c>
      <c r="T96" s="18">
        <v>0</v>
      </c>
      <c r="U96" s="18">
        <v>56</v>
      </c>
    </row>
    <row r="97" spans="1:21" s="17" customFormat="1" ht="12" customHeight="1" x14ac:dyDescent="0.2">
      <c r="A97" s="286" t="s">
        <v>106</v>
      </c>
      <c r="B97" s="286"/>
      <c r="C97" s="18">
        <v>92</v>
      </c>
      <c r="D97" s="18">
        <v>59</v>
      </c>
      <c r="E97" s="18">
        <v>0</v>
      </c>
      <c r="F97" s="18">
        <v>0</v>
      </c>
      <c r="G97" s="18">
        <v>59</v>
      </c>
      <c r="H97" s="18">
        <v>10</v>
      </c>
      <c r="I97" s="18">
        <v>10</v>
      </c>
      <c r="J97" s="18">
        <v>9</v>
      </c>
      <c r="K97" s="18">
        <v>16</v>
      </c>
      <c r="L97" s="18">
        <v>4</v>
      </c>
      <c r="M97" s="18">
        <v>1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1</v>
      </c>
      <c r="T97" s="18">
        <v>0</v>
      </c>
      <c r="U97" s="18">
        <v>8</v>
      </c>
    </row>
    <row r="98" spans="1:21" s="17" customFormat="1" ht="12" customHeight="1" x14ac:dyDescent="0.2">
      <c r="A98" s="286" t="s">
        <v>107</v>
      </c>
      <c r="B98" s="286"/>
      <c r="C98" s="18">
        <v>356</v>
      </c>
      <c r="D98" s="18">
        <v>237</v>
      </c>
      <c r="E98" s="18">
        <v>2</v>
      </c>
      <c r="F98" s="18">
        <v>0</v>
      </c>
      <c r="G98" s="18">
        <v>235</v>
      </c>
      <c r="H98" s="18">
        <v>42</v>
      </c>
      <c r="I98" s="18">
        <v>55</v>
      </c>
      <c r="J98" s="18">
        <v>52</v>
      </c>
      <c r="K98" s="18">
        <v>26</v>
      </c>
      <c r="L98" s="18">
        <v>8</v>
      </c>
      <c r="M98" s="18">
        <v>12</v>
      </c>
      <c r="N98" s="18">
        <v>4</v>
      </c>
      <c r="O98" s="18">
        <v>1</v>
      </c>
      <c r="P98" s="18">
        <v>0</v>
      </c>
      <c r="Q98" s="18">
        <v>0</v>
      </c>
      <c r="R98" s="18">
        <v>0</v>
      </c>
      <c r="S98" s="18">
        <v>1</v>
      </c>
      <c r="T98" s="18">
        <v>0</v>
      </c>
      <c r="U98" s="18">
        <v>34</v>
      </c>
    </row>
    <row r="99" spans="1:21" s="17" customFormat="1" ht="12" customHeight="1" x14ac:dyDescent="0.2">
      <c r="A99" s="286" t="s">
        <v>108</v>
      </c>
      <c r="B99" s="286"/>
      <c r="C99" s="18">
        <v>480</v>
      </c>
      <c r="D99" s="18">
        <v>304</v>
      </c>
      <c r="E99" s="18">
        <v>9</v>
      </c>
      <c r="F99" s="18">
        <v>1</v>
      </c>
      <c r="G99" s="18">
        <v>294</v>
      </c>
      <c r="H99" s="18">
        <v>109</v>
      </c>
      <c r="I99" s="18">
        <v>32</v>
      </c>
      <c r="J99" s="18">
        <v>55</v>
      </c>
      <c r="K99" s="18">
        <v>38</v>
      </c>
      <c r="L99" s="18">
        <v>8</v>
      </c>
      <c r="M99" s="18">
        <v>13</v>
      </c>
      <c r="N99" s="18">
        <v>0</v>
      </c>
      <c r="O99" s="18">
        <v>0</v>
      </c>
      <c r="P99" s="18">
        <v>2</v>
      </c>
      <c r="Q99" s="18">
        <v>5</v>
      </c>
      <c r="R99" s="18">
        <v>1</v>
      </c>
      <c r="S99" s="18">
        <v>0</v>
      </c>
      <c r="T99" s="18">
        <v>1</v>
      </c>
      <c r="U99" s="18">
        <v>30</v>
      </c>
    </row>
    <row r="100" spans="1:21" s="17" customFormat="1" ht="12" customHeight="1" x14ac:dyDescent="0.2">
      <c r="A100" s="286" t="s">
        <v>109</v>
      </c>
      <c r="B100" s="286"/>
      <c r="C100" s="18">
        <v>839</v>
      </c>
      <c r="D100" s="18">
        <v>509</v>
      </c>
      <c r="E100" s="18">
        <v>7</v>
      </c>
      <c r="F100" s="18">
        <v>2</v>
      </c>
      <c r="G100" s="18">
        <v>500</v>
      </c>
      <c r="H100" s="18">
        <v>122</v>
      </c>
      <c r="I100" s="18">
        <v>115</v>
      </c>
      <c r="J100" s="18">
        <v>56</v>
      </c>
      <c r="K100" s="18">
        <v>80</v>
      </c>
      <c r="L100" s="18">
        <v>31</v>
      </c>
      <c r="M100" s="18">
        <v>6</v>
      </c>
      <c r="N100" s="18">
        <v>3</v>
      </c>
      <c r="O100" s="18">
        <v>3</v>
      </c>
      <c r="P100" s="18">
        <v>1</v>
      </c>
      <c r="Q100" s="18">
        <v>2</v>
      </c>
      <c r="R100" s="18">
        <v>0</v>
      </c>
      <c r="S100" s="18">
        <v>3</v>
      </c>
      <c r="T100" s="18">
        <v>0</v>
      </c>
      <c r="U100" s="18">
        <v>78</v>
      </c>
    </row>
    <row r="101" spans="1:21" s="17" customFormat="1" ht="12" customHeight="1" x14ac:dyDescent="0.2">
      <c r="A101" s="286" t="s">
        <v>110</v>
      </c>
      <c r="B101" s="286"/>
      <c r="C101" s="18">
        <v>1260</v>
      </c>
      <c r="D101" s="18">
        <v>917</v>
      </c>
      <c r="E101" s="18">
        <v>15</v>
      </c>
      <c r="F101" s="18">
        <v>3</v>
      </c>
      <c r="G101" s="18">
        <v>899</v>
      </c>
      <c r="H101" s="18">
        <v>181</v>
      </c>
      <c r="I101" s="18">
        <v>80</v>
      </c>
      <c r="J101" s="18">
        <v>186</v>
      </c>
      <c r="K101" s="18">
        <v>176</v>
      </c>
      <c r="L101" s="18">
        <v>56</v>
      </c>
      <c r="M101" s="18">
        <v>26</v>
      </c>
      <c r="N101" s="18">
        <v>34</v>
      </c>
      <c r="O101" s="18">
        <v>3</v>
      </c>
      <c r="P101" s="18">
        <v>1</v>
      </c>
      <c r="Q101" s="18">
        <v>3</v>
      </c>
      <c r="R101" s="18">
        <v>1</v>
      </c>
      <c r="S101" s="18">
        <v>2</v>
      </c>
      <c r="T101" s="18">
        <v>0</v>
      </c>
      <c r="U101" s="18">
        <v>150</v>
      </c>
    </row>
    <row r="102" spans="1:21" s="17" customFormat="1" ht="12" customHeight="1" x14ac:dyDescent="0.2">
      <c r="A102" s="286" t="s">
        <v>111</v>
      </c>
      <c r="B102" s="286"/>
      <c r="C102" s="18">
        <v>521</v>
      </c>
      <c r="D102" s="18">
        <v>354</v>
      </c>
      <c r="E102" s="18">
        <v>10</v>
      </c>
      <c r="F102" s="18">
        <v>1</v>
      </c>
      <c r="G102" s="18">
        <v>343</v>
      </c>
      <c r="H102" s="18">
        <v>59</v>
      </c>
      <c r="I102" s="18">
        <v>115</v>
      </c>
      <c r="J102" s="18">
        <v>48</v>
      </c>
      <c r="K102" s="18">
        <v>52</v>
      </c>
      <c r="L102" s="18">
        <v>10</v>
      </c>
      <c r="M102" s="18">
        <v>5</v>
      </c>
      <c r="N102" s="18">
        <v>1</v>
      </c>
      <c r="O102" s="18">
        <v>4</v>
      </c>
      <c r="P102" s="18">
        <v>1</v>
      </c>
      <c r="Q102" s="18">
        <v>1</v>
      </c>
      <c r="R102" s="18">
        <v>1</v>
      </c>
      <c r="S102" s="18">
        <v>0</v>
      </c>
      <c r="T102" s="18">
        <v>1</v>
      </c>
      <c r="U102" s="18">
        <v>45</v>
      </c>
    </row>
    <row r="103" spans="1:21" s="17" customFormat="1" ht="12" customHeight="1" x14ac:dyDescent="0.2">
      <c r="A103" s="286" t="s">
        <v>112</v>
      </c>
      <c r="B103" s="286"/>
      <c r="C103" s="18">
        <v>1211</v>
      </c>
      <c r="D103" s="18">
        <v>860</v>
      </c>
      <c r="E103" s="18">
        <v>14</v>
      </c>
      <c r="F103" s="18">
        <v>3</v>
      </c>
      <c r="G103" s="18">
        <v>843</v>
      </c>
      <c r="H103" s="18">
        <v>134</v>
      </c>
      <c r="I103" s="18">
        <v>281</v>
      </c>
      <c r="J103" s="18">
        <v>104</v>
      </c>
      <c r="K103" s="18">
        <v>137</v>
      </c>
      <c r="L103" s="18">
        <v>19</v>
      </c>
      <c r="M103" s="18">
        <v>21</v>
      </c>
      <c r="N103" s="18">
        <v>3</v>
      </c>
      <c r="O103" s="18">
        <v>3</v>
      </c>
      <c r="P103" s="18">
        <v>0</v>
      </c>
      <c r="Q103" s="18">
        <v>0</v>
      </c>
      <c r="R103" s="18">
        <v>4</v>
      </c>
      <c r="S103" s="18">
        <v>0</v>
      </c>
      <c r="T103" s="18">
        <v>0</v>
      </c>
      <c r="U103" s="18">
        <v>137</v>
      </c>
    </row>
    <row r="104" spans="1:21" s="17" customFormat="1" ht="12" customHeight="1" x14ac:dyDescent="0.2">
      <c r="A104" s="286" t="s">
        <v>113</v>
      </c>
      <c r="B104" s="286"/>
      <c r="C104" s="18">
        <v>3471</v>
      </c>
      <c r="D104" s="18">
        <v>2208</v>
      </c>
      <c r="E104" s="18">
        <v>26</v>
      </c>
      <c r="F104" s="18">
        <v>5</v>
      </c>
      <c r="G104" s="18">
        <v>2177</v>
      </c>
      <c r="H104" s="18">
        <v>451</v>
      </c>
      <c r="I104" s="18">
        <v>414</v>
      </c>
      <c r="J104" s="18">
        <v>361</v>
      </c>
      <c r="K104" s="18">
        <v>353</v>
      </c>
      <c r="L104" s="18">
        <v>57</v>
      </c>
      <c r="M104" s="18">
        <v>111</v>
      </c>
      <c r="N104" s="18">
        <v>14</v>
      </c>
      <c r="O104" s="18">
        <v>23</v>
      </c>
      <c r="P104" s="18">
        <v>4</v>
      </c>
      <c r="Q104" s="18">
        <v>15</v>
      </c>
      <c r="R104" s="18">
        <v>9</v>
      </c>
      <c r="S104" s="18">
        <v>3</v>
      </c>
      <c r="T104" s="18">
        <v>0</v>
      </c>
      <c r="U104" s="18">
        <v>362</v>
      </c>
    </row>
    <row r="105" spans="1:21" s="17" customFormat="1" ht="12" customHeight="1" x14ac:dyDescent="0.2">
      <c r="A105" s="286" t="s">
        <v>114</v>
      </c>
      <c r="B105" s="286"/>
      <c r="C105" s="18">
        <v>382</v>
      </c>
      <c r="D105" s="18">
        <v>241</v>
      </c>
      <c r="E105" s="18">
        <v>1</v>
      </c>
      <c r="F105" s="18">
        <v>0</v>
      </c>
      <c r="G105" s="18">
        <v>240</v>
      </c>
      <c r="H105" s="18">
        <v>65</v>
      </c>
      <c r="I105" s="18">
        <v>10</v>
      </c>
      <c r="J105" s="18">
        <v>45</v>
      </c>
      <c r="K105" s="18">
        <v>36</v>
      </c>
      <c r="L105" s="18">
        <v>6</v>
      </c>
      <c r="M105" s="18">
        <v>24</v>
      </c>
      <c r="N105" s="18">
        <v>0</v>
      </c>
      <c r="O105" s="18">
        <v>2</v>
      </c>
      <c r="P105" s="18">
        <v>0</v>
      </c>
      <c r="Q105" s="18">
        <v>0</v>
      </c>
      <c r="R105" s="18">
        <v>1</v>
      </c>
      <c r="S105" s="18">
        <v>0</v>
      </c>
      <c r="T105" s="18">
        <v>0</v>
      </c>
      <c r="U105" s="18">
        <v>51</v>
      </c>
    </row>
    <row r="106" spans="1:21" s="17" customFormat="1" ht="12" customHeight="1" x14ac:dyDescent="0.2">
      <c r="A106" s="286" t="s">
        <v>115</v>
      </c>
      <c r="B106" s="286"/>
      <c r="C106" s="18">
        <v>76</v>
      </c>
      <c r="D106" s="18">
        <v>58</v>
      </c>
      <c r="E106" s="18">
        <v>0</v>
      </c>
      <c r="F106" s="18">
        <v>0</v>
      </c>
      <c r="G106" s="18">
        <v>58</v>
      </c>
      <c r="H106" s="18">
        <v>36</v>
      </c>
      <c r="I106" s="18">
        <v>2</v>
      </c>
      <c r="J106" s="18">
        <v>6</v>
      </c>
      <c r="K106" s="18">
        <v>1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13</v>
      </c>
    </row>
    <row r="107" spans="1:21" s="17" customFormat="1" ht="12" customHeight="1" x14ac:dyDescent="0.2">
      <c r="A107" s="286" t="s">
        <v>116</v>
      </c>
      <c r="B107" s="286"/>
      <c r="C107" s="18">
        <v>518</v>
      </c>
      <c r="D107" s="18">
        <v>280</v>
      </c>
      <c r="E107" s="18">
        <v>2</v>
      </c>
      <c r="F107" s="18">
        <v>0</v>
      </c>
      <c r="G107" s="18">
        <v>278</v>
      </c>
      <c r="H107" s="18">
        <v>62</v>
      </c>
      <c r="I107" s="18">
        <v>31</v>
      </c>
      <c r="J107" s="18">
        <v>73</v>
      </c>
      <c r="K107" s="18">
        <v>19</v>
      </c>
      <c r="L107" s="18">
        <v>13</v>
      </c>
      <c r="M107" s="18">
        <v>32</v>
      </c>
      <c r="N107" s="18">
        <v>3</v>
      </c>
      <c r="O107" s="18">
        <v>4</v>
      </c>
      <c r="P107" s="18">
        <v>0</v>
      </c>
      <c r="Q107" s="18">
        <v>0</v>
      </c>
      <c r="R107" s="18">
        <v>2</v>
      </c>
      <c r="S107" s="18">
        <v>3</v>
      </c>
      <c r="T107" s="18">
        <v>0</v>
      </c>
      <c r="U107" s="18">
        <v>36</v>
      </c>
    </row>
    <row r="108" spans="1:21" s="17" customFormat="1" ht="12" customHeight="1" x14ac:dyDescent="0.2">
      <c r="A108" s="286" t="s">
        <v>117</v>
      </c>
      <c r="B108" s="286"/>
      <c r="C108" s="18">
        <v>2286</v>
      </c>
      <c r="D108" s="18">
        <v>1187</v>
      </c>
      <c r="E108" s="18">
        <v>13</v>
      </c>
      <c r="F108" s="18">
        <v>3</v>
      </c>
      <c r="G108" s="18">
        <v>1171</v>
      </c>
      <c r="H108" s="18">
        <v>265</v>
      </c>
      <c r="I108" s="18">
        <v>193</v>
      </c>
      <c r="J108" s="18">
        <v>230</v>
      </c>
      <c r="K108" s="18">
        <v>154</v>
      </c>
      <c r="L108" s="18">
        <v>39</v>
      </c>
      <c r="M108" s="18">
        <v>40</v>
      </c>
      <c r="N108" s="18">
        <v>4</v>
      </c>
      <c r="O108" s="18">
        <v>0</v>
      </c>
      <c r="P108" s="18">
        <v>1</v>
      </c>
      <c r="Q108" s="18">
        <v>20</v>
      </c>
      <c r="R108" s="18">
        <v>13</v>
      </c>
      <c r="S108" s="18">
        <v>8</v>
      </c>
      <c r="T108" s="18">
        <v>1</v>
      </c>
      <c r="U108" s="18">
        <v>203</v>
      </c>
    </row>
    <row r="109" spans="1:21" s="17" customFormat="1" ht="12" customHeight="1" x14ac:dyDescent="0.2">
      <c r="A109" s="286" t="s">
        <v>118</v>
      </c>
      <c r="B109" s="286"/>
      <c r="C109" s="18">
        <v>55</v>
      </c>
      <c r="D109" s="18">
        <v>21</v>
      </c>
      <c r="E109" s="18">
        <v>0</v>
      </c>
      <c r="F109" s="18">
        <v>0</v>
      </c>
      <c r="G109" s="18">
        <v>21</v>
      </c>
      <c r="H109" s="18">
        <v>5</v>
      </c>
      <c r="I109" s="18">
        <v>3</v>
      </c>
      <c r="J109" s="18">
        <v>3</v>
      </c>
      <c r="K109" s="18">
        <v>4</v>
      </c>
      <c r="L109" s="18">
        <v>0</v>
      </c>
      <c r="M109" s="18">
        <v>0</v>
      </c>
      <c r="N109" s="18">
        <v>0</v>
      </c>
      <c r="O109" s="18">
        <v>1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5</v>
      </c>
    </row>
    <row r="110" spans="1:21" s="17" customFormat="1" ht="12" customHeight="1" x14ac:dyDescent="0.2">
      <c r="A110" s="286" t="s">
        <v>119</v>
      </c>
      <c r="B110" s="286"/>
      <c r="C110" s="18">
        <v>121</v>
      </c>
      <c r="D110" s="18">
        <v>81</v>
      </c>
      <c r="E110" s="18">
        <v>0</v>
      </c>
      <c r="F110" s="18">
        <v>0</v>
      </c>
      <c r="G110" s="18">
        <v>81</v>
      </c>
      <c r="H110" s="18">
        <v>5</v>
      </c>
      <c r="I110" s="18">
        <v>12</v>
      </c>
      <c r="J110" s="18">
        <v>8</v>
      </c>
      <c r="K110" s="18">
        <v>5</v>
      </c>
      <c r="L110" s="18">
        <v>32</v>
      </c>
      <c r="M110" s="18">
        <v>4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15</v>
      </c>
    </row>
    <row r="111" spans="1:21" s="17" customFormat="1" ht="12" customHeight="1" x14ac:dyDescent="0.2">
      <c r="A111" s="286" t="s">
        <v>120</v>
      </c>
      <c r="B111" s="286"/>
      <c r="C111" s="18">
        <v>2661</v>
      </c>
      <c r="D111" s="18">
        <v>1727</v>
      </c>
      <c r="E111" s="18">
        <v>23</v>
      </c>
      <c r="F111" s="18">
        <v>3</v>
      </c>
      <c r="G111" s="18">
        <v>1701</v>
      </c>
      <c r="H111" s="18">
        <v>613</v>
      </c>
      <c r="I111" s="18">
        <v>207</v>
      </c>
      <c r="J111" s="18">
        <v>172</v>
      </c>
      <c r="K111" s="18">
        <v>276</v>
      </c>
      <c r="L111" s="18">
        <v>85</v>
      </c>
      <c r="M111" s="18">
        <v>61</v>
      </c>
      <c r="N111" s="18">
        <v>9</v>
      </c>
      <c r="O111" s="18">
        <v>4</v>
      </c>
      <c r="P111" s="18">
        <v>1</v>
      </c>
      <c r="Q111" s="18">
        <v>1</v>
      </c>
      <c r="R111" s="18">
        <v>4</v>
      </c>
      <c r="S111" s="18">
        <v>10</v>
      </c>
      <c r="T111" s="18">
        <v>0</v>
      </c>
      <c r="U111" s="18">
        <v>258</v>
      </c>
    </row>
    <row r="112" spans="1:21" s="17" customFormat="1" ht="12" customHeight="1" x14ac:dyDescent="0.2">
      <c r="A112" s="286" t="s">
        <v>121</v>
      </c>
      <c r="B112" s="286"/>
      <c r="C112" s="18">
        <v>1338</v>
      </c>
      <c r="D112" s="18">
        <v>938</v>
      </c>
      <c r="E112" s="18">
        <v>15</v>
      </c>
      <c r="F112" s="18">
        <v>0</v>
      </c>
      <c r="G112" s="18">
        <v>923</v>
      </c>
      <c r="H112" s="18">
        <v>257</v>
      </c>
      <c r="I112" s="18">
        <v>113</v>
      </c>
      <c r="J112" s="18">
        <v>210</v>
      </c>
      <c r="K112" s="18">
        <v>107</v>
      </c>
      <c r="L112" s="18">
        <v>32</v>
      </c>
      <c r="M112" s="18">
        <v>33</v>
      </c>
      <c r="N112" s="18">
        <v>9</v>
      </c>
      <c r="O112" s="18">
        <v>10</v>
      </c>
      <c r="P112" s="18">
        <v>0</v>
      </c>
      <c r="Q112" s="18">
        <v>0</v>
      </c>
      <c r="R112" s="18">
        <v>1</v>
      </c>
      <c r="S112" s="18">
        <v>2</v>
      </c>
      <c r="T112" s="18">
        <v>0</v>
      </c>
      <c r="U112" s="18">
        <v>149</v>
      </c>
    </row>
    <row r="113" spans="1:21" s="17" customFormat="1" ht="12" customHeight="1" x14ac:dyDescent="0.2">
      <c r="A113" s="286" t="s">
        <v>122</v>
      </c>
      <c r="B113" s="286"/>
      <c r="C113" s="18">
        <v>112</v>
      </c>
      <c r="D113" s="18">
        <v>52</v>
      </c>
      <c r="E113" s="18">
        <v>1</v>
      </c>
      <c r="F113" s="18">
        <v>0</v>
      </c>
      <c r="G113" s="18">
        <v>51</v>
      </c>
      <c r="H113" s="18">
        <v>5</v>
      </c>
      <c r="I113" s="18">
        <v>1</v>
      </c>
      <c r="J113" s="18">
        <v>16</v>
      </c>
      <c r="K113" s="18">
        <v>8</v>
      </c>
      <c r="L113" s="18">
        <v>4</v>
      </c>
      <c r="M113" s="18">
        <v>1</v>
      </c>
      <c r="N113" s="18">
        <v>1</v>
      </c>
      <c r="O113" s="18">
        <v>1</v>
      </c>
      <c r="P113" s="18">
        <v>0</v>
      </c>
      <c r="Q113" s="18">
        <v>1</v>
      </c>
      <c r="R113" s="18">
        <v>0</v>
      </c>
      <c r="S113" s="18">
        <v>1</v>
      </c>
      <c r="T113" s="18">
        <v>0</v>
      </c>
      <c r="U113" s="18">
        <v>12</v>
      </c>
    </row>
    <row r="114" spans="1:21" s="17" customFormat="1" ht="12" customHeight="1" x14ac:dyDescent="0.2">
      <c r="A114" s="286" t="s">
        <v>123</v>
      </c>
      <c r="B114" s="286"/>
      <c r="C114" s="18">
        <v>634</v>
      </c>
      <c r="D114" s="18">
        <v>315</v>
      </c>
      <c r="E114" s="18">
        <v>1</v>
      </c>
      <c r="F114" s="18">
        <v>0</v>
      </c>
      <c r="G114" s="18">
        <v>314</v>
      </c>
      <c r="H114" s="18">
        <v>93</v>
      </c>
      <c r="I114" s="18">
        <v>52</v>
      </c>
      <c r="J114" s="18">
        <v>51</v>
      </c>
      <c r="K114" s="18">
        <v>41</v>
      </c>
      <c r="L114" s="18">
        <v>6</v>
      </c>
      <c r="M114" s="18">
        <v>9</v>
      </c>
      <c r="N114" s="18">
        <v>1</v>
      </c>
      <c r="O114" s="18">
        <v>0</v>
      </c>
      <c r="P114" s="18">
        <v>1</v>
      </c>
      <c r="Q114" s="18">
        <v>0</v>
      </c>
      <c r="R114" s="18">
        <v>1</v>
      </c>
      <c r="S114" s="18">
        <v>0</v>
      </c>
      <c r="T114" s="18">
        <v>0</v>
      </c>
      <c r="U114" s="18">
        <v>59</v>
      </c>
    </row>
    <row r="115" spans="1:21" s="17" customFormat="1" ht="12" customHeight="1" x14ac:dyDescent="0.2">
      <c r="A115" s="286" t="s">
        <v>124</v>
      </c>
      <c r="B115" s="286"/>
      <c r="C115" s="18">
        <v>892</v>
      </c>
      <c r="D115" s="18">
        <v>629</v>
      </c>
      <c r="E115" s="18">
        <v>7</v>
      </c>
      <c r="F115" s="18">
        <v>1</v>
      </c>
      <c r="G115" s="18">
        <v>621</v>
      </c>
      <c r="H115" s="18">
        <v>190</v>
      </c>
      <c r="I115" s="18">
        <v>96</v>
      </c>
      <c r="J115" s="18">
        <v>80</v>
      </c>
      <c r="K115" s="18">
        <v>77</v>
      </c>
      <c r="L115" s="18">
        <v>28</v>
      </c>
      <c r="M115" s="18">
        <v>24</v>
      </c>
      <c r="N115" s="18">
        <v>4</v>
      </c>
      <c r="O115" s="18">
        <v>9</v>
      </c>
      <c r="P115" s="18">
        <v>2</v>
      </c>
      <c r="Q115" s="18">
        <v>2</v>
      </c>
      <c r="R115" s="18">
        <v>2</v>
      </c>
      <c r="S115" s="18">
        <v>0</v>
      </c>
      <c r="T115" s="18">
        <v>0</v>
      </c>
      <c r="U115" s="18">
        <v>107</v>
      </c>
    </row>
    <row r="116" spans="1:21" s="17" customFormat="1" ht="12" customHeight="1" x14ac:dyDescent="0.2">
      <c r="A116" s="286" t="s">
        <v>125</v>
      </c>
      <c r="B116" s="286"/>
      <c r="C116" s="18">
        <v>400</v>
      </c>
      <c r="D116" s="18">
        <v>248</v>
      </c>
      <c r="E116" s="18">
        <v>4</v>
      </c>
      <c r="F116" s="18">
        <v>0</v>
      </c>
      <c r="G116" s="18">
        <v>244</v>
      </c>
      <c r="H116" s="18">
        <v>28</v>
      </c>
      <c r="I116" s="18">
        <v>53</v>
      </c>
      <c r="J116" s="18">
        <v>36</v>
      </c>
      <c r="K116" s="18">
        <v>45</v>
      </c>
      <c r="L116" s="18">
        <v>15</v>
      </c>
      <c r="M116" s="18">
        <v>16</v>
      </c>
      <c r="N116" s="18">
        <v>2</v>
      </c>
      <c r="O116" s="18">
        <v>0</v>
      </c>
      <c r="P116" s="18">
        <v>1</v>
      </c>
      <c r="Q116" s="18">
        <v>0</v>
      </c>
      <c r="R116" s="18">
        <v>1</v>
      </c>
      <c r="S116" s="18">
        <v>1</v>
      </c>
      <c r="T116" s="18">
        <v>0</v>
      </c>
      <c r="U116" s="18">
        <v>46</v>
      </c>
    </row>
    <row r="117" spans="1:21" s="17" customFormat="1" ht="12" customHeight="1" x14ac:dyDescent="0.2">
      <c r="A117" s="286" t="s">
        <v>126</v>
      </c>
      <c r="B117" s="286"/>
      <c r="C117" s="18">
        <v>222</v>
      </c>
      <c r="D117" s="18">
        <v>151</v>
      </c>
      <c r="E117" s="18">
        <v>1</v>
      </c>
      <c r="F117" s="18">
        <v>1</v>
      </c>
      <c r="G117" s="18">
        <v>149</v>
      </c>
      <c r="H117" s="18">
        <v>25</v>
      </c>
      <c r="I117" s="18">
        <v>72</v>
      </c>
      <c r="J117" s="18">
        <v>10</v>
      </c>
      <c r="K117" s="18">
        <v>15</v>
      </c>
      <c r="L117" s="18">
        <v>4</v>
      </c>
      <c r="M117" s="18">
        <v>6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17</v>
      </c>
    </row>
    <row r="118" spans="1:21" s="17" customFormat="1" ht="12" customHeight="1" x14ac:dyDescent="0.2">
      <c r="A118" s="286" t="s">
        <v>127</v>
      </c>
      <c r="B118" s="286"/>
      <c r="C118" s="18">
        <v>775</v>
      </c>
      <c r="D118" s="18">
        <v>489</v>
      </c>
      <c r="E118" s="18">
        <v>2</v>
      </c>
      <c r="F118" s="18">
        <v>0</v>
      </c>
      <c r="G118" s="18">
        <v>487</v>
      </c>
      <c r="H118" s="18">
        <v>153</v>
      </c>
      <c r="I118" s="18">
        <v>57</v>
      </c>
      <c r="J118" s="18">
        <v>41</v>
      </c>
      <c r="K118" s="18">
        <v>92</v>
      </c>
      <c r="L118" s="18">
        <v>16</v>
      </c>
      <c r="M118" s="18">
        <v>17</v>
      </c>
      <c r="N118" s="18">
        <v>1</v>
      </c>
      <c r="O118" s="18">
        <v>3</v>
      </c>
      <c r="P118" s="18">
        <v>7</v>
      </c>
      <c r="Q118" s="18">
        <v>5</v>
      </c>
      <c r="R118" s="18">
        <v>11</v>
      </c>
      <c r="S118" s="18">
        <v>1</v>
      </c>
      <c r="T118" s="18">
        <v>0</v>
      </c>
      <c r="U118" s="18">
        <v>83</v>
      </c>
    </row>
    <row r="119" spans="1:21" s="17" customFormat="1" ht="12" customHeight="1" x14ac:dyDescent="0.2">
      <c r="A119" s="286" t="s">
        <v>128</v>
      </c>
      <c r="B119" s="286"/>
      <c r="C119" s="18">
        <v>81</v>
      </c>
      <c r="D119" s="18">
        <v>52</v>
      </c>
      <c r="E119" s="18">
        <v>0</v>
      </c>
      <c r="F119" s="18">
        <v>0</v>
      </c>
      <c r="G119" s="18">
        <v>52</v>
      </c>
      <c r="H119" s="18">
        <v>13</v>
      </c>
      <c r="I119" s="18">
        <v>15</v>
      </c>
      <c r="J119" s="18">
        <v>4</v>
      </c>
      <c r="K119" s="18">
        <v>6</v>
      </c>
      <c r="L119" s="18">
        <v>4</v>
      </c>
      <c r="M119" s="18">
        <v>2</v>
      </c>
      <c r="N119" s="18">
        <v>0</v>
      </c>
      <c r="O119" s="18">
        <v>1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7</v>
      </c>
    </row>
    <row r="120" spans="1:21" s="17" customFormat="1" ht="12" customHeight="1" x14ac:dyDescent="0.2">
      <c r="A120" s="286" t="s">
        <v>129</v>
      </c>
      <c r="B120" s="286"/>
      <c r="C120" s="18">
        <v>776</v>
      </c>
      <c r="D120" s="18">
        <v>486</v>
      </c>
      <c r="E120" s="18">
        <v>5</v>
      </c>
      <c r="F120" s="18">
        <v>0</v>
      </c>
      <c r="G120" s="18">
        <v>481</v>
      </c>
      <c r="H120" s="18">
        <v>138</v>
      </c>
      <c r="I120" s="18">
        <v>111</v>
      </c>
      <c r="J120" s="18">
        <v>59</v>
      </c>
      <c r="K120" s="18">
        <v>68</v>
      </c>
      <c r="L120" s="18">
        <v>13</v>
      </c>
      <c r="M120" s="18">
        <v>12</v>
      </c>
      <c r="N120" s="18">
        <v>0</v>
      </c>
      <c r="O120" s="18">
        <v>3</v>
      </c>
      <c r="P120" s="18">
        <v>0</v>
      </c>
      <c r="Q120" s="18">
        <v>5</v>
      </c>
      <c r="R120" s="18">
        <v>2</v>
      </c>
      <c r="S120" s="18">
        <v>1</v>
      </c>
      <c r="T120" s="18">
        <v>0</v>
      </c>
      <c r="U120" s="18">
        <v>69</v>
      </c>
    </row>
    <row r="121" spans="1:21" s="17" customFormat="1" ht="12" customHeight="1" x14ac:dyDescent="0.2">
      <c r="A121" s="286" t="s">
        <v>130</v>
      </c>
      <c r="B121" s="286"/>
      <c r="C121" s="18">
        <v>611</v>
      </c>
      <c r="D121" s="18">
        <v>339</v>
      </c>
      <c r="E121" s="18">
        <v>4</v>
      </c>
      <c r="F121" s="18">
        <v>0</v>
      </c>
      <c r="G121" s="18">
        <v>335</v>
      </c>
      <c r="H121" s="18">
        <v>35</v>
      </c>
      <c r="I121" s="18">
        <v>85</v>
      </c>
      <c r="J121" s="18">
        <v>55</v>
      </c>
      <c r="K121" s="18">
        <v>64</v>
      </c>
      <c r="L121" s="18">
        <v>8</v>
      </c>
      <c r="M121" s="18">
        <v>17</v>
      </c>
      <c r="N121" s="18">
        <v>2</v>
      </c>
      <c r="O121" s="18">
        <v>9</v>
      </c>
      <c r="P121" s="18">
        <v>0</v>
      </c>
      <c r="Q121" s="18">
        <v>1</v>
      </c>
      <c r="R121" s="18">
        <v>2</v>
      </c>
      <c r="S121" s="18">
        <v>0</v>
      </c>
      <c r="T121" s="18">
        <v>1</v>
      </c>
      <c r="U121" s="18">
        <v>56</v>
      </c>
    </row>
    <row r="122" spans="1:21" s="17" customFormat="1" ht="12" customHeight="1" x14ac:dyDescent="0.2">
      <c r="A122" s="286" t="s">
        <v>131</v>
      </c>
      <c r="B122" s="286"/>
      <c r="C122" s="18">
        <v>27557</v>
      </c>
      <c r="D122" s="18">
        <v>15214</v>
      </c>
      <c r="E122" s="18">
        <v>237</v>
      </c>
      <c r="F122" s="18">
        <v>38</v>
      </c>
      <c r="G122" s="18">
        <v>14939</v>
      </c>
      <c r="H122" s="18">
        <v>3680</v>
      </c>
      <c r="I122" s="18">
        <v>2119</v>
      </c>
      <c r="J122" s="18">
        <v>2170</v>
      </c>
      <c r="K122" s="18">
        <v>2854</v>
      </c>
      <c r="L122" s="18">
        <v>663</v>
      </c>
      <c r="M122" s="18">
        <v>550</v>
      </c>
      <c r="N122" s="18">
        <v>114</v>
      </c>
      <c r="O122" s="18">
        <v>89</v>
      </c>
      <c r="P122" s="18">
        <v>27</v>
      </c>
      <c r="Q122" s="18">
        <v>53</v>
      </c>
      <c r="R122" s="18">
        <v>53</v>
      </c>
      <c r="S122" s="18">
        <v>33</v>
      </c>
      <c r="T122" s="18">
        <v>2</v>
      </c>
      <c r="U122" s="18">
        <v>2532</v>
      </c>
    </row>
    <row r="123" spans="1:21" s="17" customFormat="1" ht="12" customHeight="1" x14ac:dyDescent="0.2">
      <c r="A123" s="286" t="s">
        <v>132</v>
      </c>
      <c r="B123" s="286"/>
      <c r="C123" s="18">
        <v>966</v>
      </c>
      <c r="D123" s="18">
        <v>504</v>
      </c>
      <c r="E123" s="18">
        <v>6</v>
      </c>
      <c r="F123" s="18">
        <v>0</v>
      </c>
      <c r="G123" s="18">
        <v>498</v>
      </c>
      <c r="H123" s="18">
        <v>103</v>
      </c>
      <c r="I123" s="18">
        <v>92</v>
      </c>
      <c r="J123" s="18">
        <v>87</v>
      </c>
      <c r="K123" s="18">
        <v>82</v>
      </c>
      <c r="L123" s="18">
        <v>22</v>
      </c>
      <c r="M123" s="18">
        <v>12</v>
      </c>
      <c r="N123" s="18">
        <v>2</v>
      </c>
      <c r="O123" s="18">
        <v>4</v>
      </c>
      <c r="P123" s="18">
        <v>1</v>
      </c>
      <c r="Q123" s="18">
        <v>0</v>
      </c>
      <c r="R123" s="18">
        <v>4</v>
      </c>
      <c r="S123" s="18">
        <v>2</v>
      </c>
      <c r="T123" s="18">
        <v>0</v>
      </c>
      <c r="U123" s="18">
        <v>87</v>
      </c>
    </row>
    <row r="124" spans="1:21" s="17" customFormat="1" ht="12" customHeight="1" x14ac:dyDescent="0.2">
      <c r="A124" s="286" t="s">
        <v>133</v>
      </c>
      <c r="B124" s="286"/>
      <c r="C124" s="18">
        <v>785</v>
      </c>
      <c r="D124" s="18">
        <v>523</v>
      </c>
      <c r="E124" s="18">
        <v>12</v>
      </c>
      <c r="F124" s="18">
        <v>2</v>
      </c>
      <c r="G124" s="18">
        <v>509</v>
      </c>
      <c r="H124" s="18">
        <v>99</v>
      </c>
      <c r="I124" s="18">
        <v>114</v>
      </c>
      <c r="J124" s="18">
        <v>49</v>
      </c>
      <c r="K124" s="18">
        <v>86</v>
      </c>
      <c r="L124" s="18">
        <v>31</v>
      </c>
      <c r="M124" s="18">
        <v>16</v>
      </c>
      <c r="N124" s="18">
        <v>1</v>
      </c>
      <c r="O124" s="18">
        <v>1</v>
      </c>
      <c r="P124" s="18">
        <v>1</v>
      </c>
      <c r="Q124" s="18">
        <v>1</v>
      </c>
      <c r="R124" s="18">
        <v>5</v>
      </c>
      <c r="S124" s="18">
        <v>0</v>
      </c>
      <c r="T124" s="18">
        <v>1</v>
      </c>
      <c r="U124" s="18">
        <v>104</v>
      </c>
    </row>
    <row r="125" spans="1:21" s="17" customFormat="1" ht="12" customHeight="1" x14ac:dyDescent="0.2">
      <c r="A125" s="286" t="s">
        <v>134</v>
      </c>
      <c r="B125" s="286"/>
      <c r="C125" s="18">
        <v>386</v>
      </c>
      <c r="D125" s="18">
        <v>243</v>
      </c>
      <c r="E125" s="18">
        <v>5</v>
      </c>
      <c r="F125" s="18">
        <v>1</v>
      </c>
      <c r="G125" s="18">
        <v>237</v>
      </c>
      <c r="H125" s="18">
        <v>47</v>
      </c>
      <c r="I125" s="18">
        <v>46</v>
      </c>
      <c r="J125" s="18">
        <v>45</v>
      </c>
      <c r="K125" s="18">
        <v>37</v>
      </c>
      <c r="L125" s="18">
        <v>6</v>
      </c>
      <c r="M125" s="18">
        <v>9</v>
      </c>
      <c r="N125" s="18">
        <v>1</v>
      </c>
      <c r="O125" s="18">
        <v>5</v>
      </c>
      <c r="P125" s="18">
        <v>0</v>
      </c>
      <c r="Q125" s="18">
        <v>0</v>
      </c>
      <c r="R125" s="18">
        <v>2</v>
      </c>
      <c r="S125" s="18">
        <v>0</v>
      </c>
      <c r="T125" s="18">
        <v>0</v>
      </c>
      <c r="U125" s="18">
        <v>39</v>
      </c>
    </row>
    <row r="126" spans="1:21" s="17" customFormat="1" ht="12" customHeight="1" x14ac:dyDescent="0.2">
      <c r="A126" s="286" t="s">
        <v>135</v>
      </c>
      <c r="B126" s="286"/>
      <c r="C126" s="18">
        <v>3098</v>
      </c>
      <c r="D126" s="18">
        <v>1892</v>
      </c>
      <c r="E126" s="18">
        <v>24</v>
      </c>
      <c r="F126" s="18">
        <v>4</v>
      </c>
      <c r="G126" s="18">
        <v>1864</v>
      </c>
      <c r="H126" s="18">
        <v>268</v>
      </c>
      <c r="I126" s="18">
        <v>620</v>
      </c>
      <c r="J126" s="18">
        <v>279</v>
      </c>
      <c r="K126" s="18">
        <v>273</v>
      </c>
      <c r="L126" s="18">
        <v>77</v>
      </c>
      <c r="M126" s="18">
        <v>56</v>
      </c>
      <c r="N126" s="18">
        <v>4</v>
      </c>
      <c r="O126" s="18">
        <v>10</v>
      </c>
      <c r="P126" s="18">
        <v>5</v>
      </c>
      <c r="Q126" s="18">
        <v>8</v>
      </c>
      <c r="R126" s="18">
        <v>6</v>
      </c>
      <c r="S126" s="18">
        <v>1</v>
      </c>
      <c r="T126" s="18">
        <v>0</v>
      </c>
      <c r="U126" s="18">
        <v>257</v>
      </c>
    </row>
    <row r="127" spans="1:21" s="17" customFormat="1" ht="12" customHeight="1" x14ac:dyDescent="0.2">
      <c r="A127" s="286" t="s">
        <v>136</v>
      </c>
      <c r="B127" s="286"/>
      <c r="C127" s="18">
        <v>780</v>
      </c>
      <c r="D127" s="18">
        <v>432</v>
      </c>
      <c r="E127" s="18">
        <v>13</v>
      </c>
      <c r="F127" s="18">
        <v>1</v>
      </c>
      <c r="G127" s="18">
        <v>418</v>
      </c>
      <c r="H127" s="18">
        <v>106</v>
      </c>
      <c r="I127" s="18">
        <v>64</v>
      </c>
      <c r="J127" s="18">
        <v>81</v>
      </c>
      <c r="K127" s="18">
        <v>57</v>
      </c>
      <c r="L127" s="18">
        <v>21</v>
      </c>
      <c r="M127" s="18">
        <v>17</v>
      </c>
      <c r="N127" s="18">
        <v>2</v>
      </c>
      <c r="O127" s="18">
        <v>1</v>
      </c>
      <c r="P127" s="18">
        <v>1</v>
      </c>
      <c r="Q127" s="18">
        <v>1</v>
      </c>
      <c r="R127" s="18">
        <v>3</v>
      </c>
      <c r="S127" s="18">
        <v>2</v>
      </c>
      <c r="T127" s="18">
        <v>0</v>
      </c>
      <c r="U127" s="18">
        <v>62</v>
      </c>
    </row>
    <row r="128" spans="1:21" s="17" customFormat="1" ht="12" customHeight="1" x14ac:dyDescent="0.2">
      <c r="A128" s="286" t="s">
        <v>137</v>
      </c>
      <c r="B128" s="286"/>
      <c r="C128" s="18">
        <v>904</v>
      </c>
      <c r="D128" s="18">
        <v>566</v>
      </c>
      <c r="E128" s="18">
        <v>7</v>
      </c>
      <c r="F128" s="18">
        <v>1</v>
      </c>
      <c r="G128" s="18">
        <v>558</v>
      </c>
      <c r="H128" s="18">
        <v>184</v>
      </c>
      <c r="I128" s="18">
        <v>65</v>
      </c>
      <c r="J128" s="18">
        <v>112</v>
      </c>
      <c r="K128" s="18">
        <v>56</v>
      </c>
      <c r="L128" s="18">
        <v>20</v>
      </c>
      <c r="M128" s="18">
        <v>20</v>
      </c>
      <c r="N128" s="18">
        <v>8</v>
      </c>
      <c r="O128" s="18">
        <v>1</v>
      </c>
      <c r="P128" s="18">
        <v>3</v>
      </c>
      <c r="Q128" s="18">
        <v>3</v>
      </c>
      <c r="R128" s="18">
        <v>3</v>
      </c>
      <c r="S128" s="18">
        <v>10</v>
      </c>
      <c r="T128" s="18">
        <v>0</v>
      </c>
      <c r="U128" s="18">
        <v>73</v>
      </c>
    </row>
    <row r="129" spans="1:21" s="17" customFormat="1" ht="12" customHeight="1" x14ac:dyDescent="0.2">
      <c r="A129" s="286" t="s">
        <v>138</v>
      </c>
      <c r="B129" s="286"/>
      <c r="C129" s="18">
        <v>733</v>
      </c>
      <c r="D129" s="18">
        <v>551</v>
      </c>
      <c r="E129" s="18">
        <v>9</v>
      </c>
      <c r="F129" s="18">
        <v>0</v>
      </c>
      <c r="G129" s="18">
        <v>542</v>
      </c>
      <c r="H129" s="18">
        <v>97</v>
      </c>
      <c r="I129" s="18">
        <v>166</v>
      </c>
      <c r="J129" s="18">
        <v>55</v>
      </c>
      <c r="K129" s="18">
        <v>99</v>
      </c>
      <c r="L129" s="18">
        <v>7</v>
      </c>
      <c r="M129" s="18">
        <v>5</v>
      </c>
      <c r="N129" s="18">
        <v>1</v>
      </c>
      <c r="O129" s="18">
        <v>2</v>
      </c>
      <c r="P129" s="18">
        <v>0</v>
      </c>
      <c r="Q129" s="18">
        <v>1</v>
      </c>
      <c r="R129" s="18">
        <v>4</v>
      </c>
      <c r="S129" s="18">
        <v>0</v>
      </c>
      <c r="T129" s="18">
        <v>0</v>
      </c>
      <c r="U129" s="18">
        <v>105</v>
      </c>
    </row>
    <row r="130" spans="1:21" s="17" customFormat="1" ht="12" customHeight="1" x14ac:dyDescent="0.2">
      <c r="A130" s="286" t="s">
        <v>139</v>
      </c>
      <c r="B130" s="286"/>
      <c r="C130" s="18">
        <v>195</v>
      </c>
      <c r="D130" s="18">
        <v>122</v>
      </c>
      <c r="E130" s="18">
        <v>3</v>
      </c>
      <c r="F130" s="18">
        <v>0</v>
      </c>
      <c r="G130" s="18">
        <v>119</v>
      </c>
      <c r="H130" s="18">
        <v>21</v>
      </c>
      <c r="I130" s="18">
        <v>9</v>
      </c>
      <c r="J130" s="18">
        <v>40</v>
      </c>
      <c r="K130" s="18">
        <v>17</v>
      </c>
      <c r="L130" s="18">
        <v>6</v>
      </c>
      <c r="M130" s="18">
        <v>7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19</v>
      </c>
    </row>
    <row r="131" spans="1:21" s="17" customFormat="1" ht="12" customHeight="1" x14ac:dyDescent="0.2">
      <c r="A131" s="286" t="s">
        <v>140</v>
      </c>
      <c r="B131" s="286"/>
      <c r="C131" s="18">
        <v>655</v>
      </c>
      <c r="D131" s="18">
        <v>303</v>
      </c>
      <c r="E131" s="18">
        <v>7</v>
      </c>
      <c r="F131" s="18">
        <v>1</v>
      </c>
      <c r="G131" s="18">
        <v>295</v>
      </c>
      <c r="H131" s="18">
        <v>88</v>
      </c>
      <c r="I131" s="18">
        <v>43</v>
      </c>
      <c r="J131" s="18">
        <v>25</v>
      </c>
      <c r="K131" s="18">
        <v>41</v>
      </c>
      <c r="L131" s="18">
        <v>15</v>
      </c>
      <c r="M131" s="18">
        <v>19</v>
      </c>
      <c r="N131" s="18">
        <v>3</v>
      </c>
      <c r="O131" s="18">
        <v>0</v>
      </c>
      <c r="P131" s="18">
        <v>2</v>
      </c>
      <c r="Q131" s="18">
        <v>0</v>
      </c>
      <c r="R131" s="18">
        <v>2</v>
      </c>
      <c r="S131" s="18">
        <v>2</v>
      </c>
      <c r="T131" s="18">
        <v>1</v>
      </c>
      <c r="U131" s="18">
        <v>54</v>
      </c>
    </row>
    <row r="132" spans="1:21" s="17" customFormat="1" ht="12" customHeight="1" x14ac:dyDescent="0.2">
      <c r="A132" s="286" t="s">
        <v>141</v>
      </c>
      <c r="B132" s="286"/>
      <c r="C132" s="18">
        <v>446</v>
      </c>
      <c r="D132" s="18">
        <v>297</v>
      </c>
      <c r="E132" s="18">
        <v>5</v>
      </c>
      <c r="F132" s="18">
        <v>1</v>
      </c>
      <c r="G132" s="18">
        <v>291</v>
      </c>
      <c r="H132" s="18">
        <v>148</v>
      </c>
      <c r="I132" s="18">
        <v>14</v>
      </c>
      <c r="J132" s="18">
        <v>44</v>
      </c>
      <c r="K132" s="18">
        <v>13</v>
      </c>
      <c r="L132" s="18">
        <v>5</v>
      </c>
      <c r="M132" s="18">
        <v>5</v>
      </c>
      <c r="N132" s="18">
        <v>3</v>
      </c>
      <c r="O132" s="18">
        <v>4</v>
      </c>
      <c r="P132" s="18">
        <v>0</v>
      </c>
      <c r="Q132" s="18">
        <v>2</v>
      </c>
      <c r="R132" s="18">
        <v>0</v>
      </c>
      <c r="S132" s="18">
        <v>7</v>
      </c>
      <c r="T132" s="18">
        <v>1</v>
      </c>
      <c r="U132" s="18">
        <v>45</v>
      </c>
    </row>
    <row r="133" spans="1:21" s="17" customFormat="1" ht="12" customHeight="1" x14ac:dyDescent="0.2">
      <c r="A133" s="286" t="s">
        <v>142</v>
      </c>
      <c r="B133" s="286"/>
      <c r="C133" s="18">
        <v>540</v>
      </c>
      <c r="D133" s="18">
        <v>344</v>
      </c>
      <c r="E133" s="18">
        <v>4</v>
      </c>
      <c r="F133" s="18">
        <v>0</v>
      </c>
      <c r="G133" s="18">
        <v>340</v>
      </c>
      <c r="H133" s="18">
        <v>88</v>
      </c>
      <c r="I133" s="18">
        <v>53</v>
      </c>
      <c r="J133" s="18">
        <v>62</v>
      </c>
      <c r="K133" s="18">
        <v>47</v>
      </c>
      <c r="L133" s="18">
        <v>22</v>
      </c>
      <c r="M133" s="18">
        <v>17</v>
      </c>
      <c r="N133" s="18">
        <v>4</v>
      </c>
      <c r="O133" s="18">
        <v>2</v>
      </c>
      <c r="P133" s="18">
        <v>1</v>
      </c>
      <c r="Q133" s="18">
        <v>0</v>
      </c>
      <c r="R133" s="18">
        <v>1</v>
      </c>
      <c r="S133" s="18">
        <v>0</v>
      </c>
      <c r="T133" s="18">
        <v>0</v>
      </c>
      <c r="U133" s="18">
        <v>43</v>
      </c>
    </row>
    <row r="134" spans="1:21" s="17" customFormat="1" ht="12" customHeight="1" x14ac:dyDescent="0.2">
      <c r="A134" s="286" t="s">
        <v>143</v>
      </c>
      <c r="B134" s="286"/>
      <c r="C134" s="18">
        <v>254</v>
      </c>
      <c r="D134" s="18">
        <v>187</v>
      </c>
      <c r="E134" s="18">
        <v>1</v>
      </c>
      <c r="F134" s="18">
        <v>0</v>
      </c>
      <c r="G134" s="18">
        <v>186</v>
      </c>
      <c r="H134" s="18">
        <v>21</v>
      </c>
      <c r="I134" s="18">
        <v>74</v>
      </c>
      <c r="J134" s="18">
        <v>29</v>
      </c>
      <c r="K134" s="18">
        <v>15</v>
      </c>
      <c r="L134" s="18">
        <v>2</v>
      </c>
      <c r="M134" s="18">
        <v>9</v>
      </c>
      <c r="N134" s="18">
        <v>0</v>
      </c>
      <c r="O134" s="18">
        <v>0</v>
      </c>
      <c r="P134" s="18">
        <v>1</v>
      </c>
      <c r="Q134" s="18">
        <v>0</v>
      </c>
      <c r="R134" s="18">
        <v>1</v>
      </c>
      <c r="S134" s="18">
        <v>0</v>
      </c>
      <c r="T134" s="18">
        <v>0</v>
      </c>
      <c r="U134" s="18">
        <v>34</v>
      </c>
    </row>
    <row r="135" spans="1:21" s="17" customFormat="1" ht="12" customHeight="1" x14ac:dyDescent="0.2">
      <c r="A135" s="286" t="s">
        <v>144</v>
      </c>
      <c r="B135" s="286"/>
      <c r="C135" s="18">
        <v>614</v>
      </c>
      <c r="D135" s="18">
        <v>388</v>
      </c>
      <c r="E135" s="18">
        <v>2</v>
      </c>
      <c r="F135" s="18">
        <v>1</v>
      </c>
      <c r="G135" s="18">
        <v>385</v>
      </c>
      <c r="H135" s="18">
        <v>85</v>
      </c>
      <c r="I135" s="18">
        <v>83</v>
      </c>
      <c r="J135" s="18">
        <v>57</v>
      </c>
      <c r="K135" s="18">
        <v>44</v>
      </c>
      <c r="L135" s="18">
        <v>16</v>
      </c>
      <c r="M135" s="18">
        <v>27</v>
      </c>
      <c r="N135" s="18">
        <v>0</v>
      </c>
      <c r="O135" s="18">
        <v>2</v>
      </c>
      <c r="P135" s="18">
        <v>0</v>
      </c>
      <c r="Q135" s="18">
        <v>0</v>
      </c>
      <c r="R135" s="18">
        <v>3</v>
      </c>
      <c r="S135" s="18">
        <v>2</v>
      </c>
      <c r="T135" s="18">
        <v>0</v>
      </c>
      <c r="U135" s="18">
        <v>66</v>
      </c>
    </row>
    <row r="136" spans="1:21" s="17" customFormat="1" ht="12" customHeight="1" x14ac:dyDescent="0.2">
      <c r="A136" s="286" t="s">
        <v>145</v>
      </c>
      <c r="B136" s="286"/>
      <c r="C136" s="18">
        <v>857</v>
      </c>
      <c r="D136" s="18">
        <v>538</v>
      </c>
      <c r="E136" s="18">
        <v>14</v>
      </c>
      <c r="F136" s="18">
        <v>1</v>
      </c>
      <c r="G136" s="18">
        <v>523</v>
      </c>
      <c r="H136" s="18">
        <v>136</v>
      </c>
      <c r="I136" s="18">
        <v>32</v>
      </c>
      <c r="J136" s="18">
        <v>97</v>
      </c>
      <c r="K136" s="18">
        <v>109</v>
      </c>
      <c r="L136" s="18">
        <v>31</v>
      </c>
      <c r="M136" s="18">
        <v>25</v>
      </c>
      <c r="N136" s="18">
        <v>1</v>
      </c>
      <c r="O136" s="18">
        <v>10</v>
      </c>
      <c r="P136" s="18">
        <v>1</v>
      </c>
      <c r="Q136" s="18">
        <v>1</v>
      </c>
      <c r="R136" s="18">
        <v>0</v>
      </c>
      <c r="S136" s="18">
        <v>0</v>
      </c>
      <c r="T136" s="18">
        <v>0</v>
      </c>
      <c r="U136" s="18">
        <v>80</v>
      </c>
    </row>
    <row r="137" spans="1:21" s="17" customFormat="1" ht="12" customHeight="1" x14ac:dyDescent="0.2">
      <c r="A137" s="286" t="s">
        <v>146</v>
      </c>
      <c r="B137" s="286"/>
      <c r="C137" s="18">
        <v>1517</v>
      </c>
      <c r="D137" s="18">
        <v>759</v>
      </c>
      <c r="E137" s="18">
        <v>12</v>
      </c>
      <c r="F137" s="18">
        <v>5</v>
      </c>
      <c r="G137" s="18">
        <v>742</v>
      </c>
      <c r="H137" s="18">
        <v>175</v>
      </c>
      <c r="I137" s="18">
        <v>106</v>
      </c>
      <c r="J137" s="18">
        <v>116</v>
      </c>
      <c r="K137" s="18">
        <v>150</v>
      </c>
      <c r="L137" s="18">
        <v>36</v>
      </c>
      <c r="M137" s="18">
        <v>22</v>
      </c>
      <c r="N137" s="18">
        <v>2</v>
      </c>
      <c r="O137" s="18">
        <v>1</v>
      </c>
      <c r="P137" s="18">
        <v>1</v>
      </c>
      <c r="Q137" s="18">
        <v>4</v>
      </c>
      <c r="R137" s="18">
        <v>6</v>
      </c>
      <c r="S137" s="18">
        <v>1</v>
      </c>
      <c r="T137" s="18">
        <v>0</v>
      </c>
      <c r="U137" s="18">
        <v>122</v>
      </c>
    </row>
    <row r="138" spans="1:21" s="17" customFormat="1" ht="12" customHeight="1" x14ac:dyDescent="0.2">
      <c r="A138" s="286" t="s">
        <v>147</v>
      </c>
      <c r="B138" s="286"/>
      <c r="C138" s="18">
        <v>1114</v>
      </c>
      <c r="D138" s="18">
        <v>689</v>
      </c>
      <c r="E138" s="18">
        <v>5</v>
      </c>
      <c r="F138" s="18">
        <v>5</v>
      </c>
      <c r="G138" s="18">
        <v>679</v>
      </c>
      <c r="H138" s="18">
        <v>177</v>
      </c>
      <c r="I138" s="18">
        <v>58</v>
      </c>
      <c r="J138" s="18">
        <v>104</v>
      </c>
      <c r="K138" s="18">
        <v>136</v>
      </c>
      <c r="L138" s="18">
        <v>30</v>
      </c>
      <c r="M138" s="18">
        <v>34</v>
      </c>
      <c r="N138" s="18">
        <v>5</v>
      </c>
      <c r="O138" s="18">
        <v>5</v>
      </c>
      <c r="P138" s="18">
        <v>0</v>
      </c>
      <c r="Q138" s="18">
        <v>4</v>
      </c>
      <c r="R138" s="18">
        <v>0</v>
      </c>
      <c r="S138" s="18">
        <v>3</v>
      </c>
      <c r="T138" s="18">
        <v>0</v>
      </c>
      <c r="U138" s="18">
        <v>123</v>
      </c>
    </row>
    <row r="139" spans="1:21" s="17" customFormat="1" ht="12" customHeight="1" x14ac:dyDescent="0.2">
      <c r="A139" s="286" t="s">
        <v>148</v>
      </c>
      <c r="B139" s="286"/>
      <c r="C139" s="18">
        <v>524</v>
      </c>
      <c r="D139" s="18">
        <v>278</v>
      </c>
      <c r="E139" s="18">
        <v>7</v>
      </c>
      <c r="F139" s="18">
        <v>0</v>
      </c>
      <c r="G139" s="18">
        <v>271</v>
      </c>
      <c r="H139" s="18">
        <v>105</v>
      </c>
      <c r="I139" s="18">
        <v>28</v>
      </c>
      <c r="J139" s="18">
        <v>20</v>
      </c>
      <c r="K139" s="18">
        <v>42</v>
      </c>
      <c r="L139" s="18">
        <v>6</v>
      </c>
      <c r="M139" s="18">
        <v>10</v>
      </c>
      <c r="N139" s="18">
        <v>1</v>
      </c>
      <c r="O139" s="18">
        <v>2</v>
      </c>
      <c r="P139" s="18">
        <v>1</v>
      </c>
      <c r="Q139" s="18">
        <v>3</v>
      </c>
      <c r="R139" s="18">
        <v>1</v>
      </c>
      <c r="S139" s="18">
        <v>5</v>
      </c>
      <c r="T139" s="18">
        <v>0</v>
      </c>
      <c r="U139" s="18">
        <v>47</v>
      </c>
    </row>
    <row r="140" spans="1:21" s="17" customFormat="1" ht="12" customHeight="1" x14ac:dyDescent="0.2">
      <c r="A140" s="286" t="s">
        <v>149</v>
      </c>
      <c r="B140" s="286"/>
      <c r="C140" s="18">
        <v>954</v>
      </c>
      <c r="D140" s="18">
        <v>682</v>
      </c>
      <c r="E140" s="18">
        <v>3</v>
      </c>
      <c r="F140" s="18">
        <v>4</v>
      </c>
      <c r="G140" s="18">
        <v>675</v>
      </c>
      <c r="H140" s="18">
        <v>188</v>
      </c>
      <c r="I140" s="18">
        <v>162</v>
      </c>
      <c r="J140" s="18">
        <v>69</v>
      </c>
      <c r="K140" s="18">
        <v>72</v>
      </c>
      <c r="L140" s="18">
        <v>27</v>
      </c>
      <c r="M140" s="18">
        <v>18</v>
      </c>
      <c r="N140" s="18">
        <v>11</v>
      </c>
      <c r="O140" s="18">
        <v>4</v>
      </c>
      <c r="P140" s="18">
        <v>2</v>
      </c>
      <c r="Q140" s="18">
        <v>0</v>
      </c>
      <c r="R140" s="18">
        <v>2</v>
      </c>
      <c r="S140" s="18">
        <v>2</v>
      </c>
      <c r="T140" s="18">
        <v>0</v>
      </c>
      <c r="U140" s="18">
        <v>118</v>
      </c>
    </row>
    <row r="141" spans="1:21" s="17" customFormat="1" ht="12" customHeight="1" x14ac:dyDescent="0.2">
      <c r="A141" s="286" t="s">
        <v>150</v>
      </c>
      <c r="B141" s="286"/>
      <c r="C141" s="18">
        <v>907</v>
      </c>
      <c r="D141" s="18">
        <v>500</v>
      </c>
      <c r="E141" s="18">
        <v>4</v>
      </c>
      <c r="F141" s="18">
        <v>0</v>
      </c>
      <c r="G141" s="18">
        <v>496</v>
      </c>
      <c r="H141" s="18">
        <v>89</v>
      </c>
      <c r="I141" s="18">
        <v>114</v>
      </c>
      <c r="J141" s="18">
        <v>91</v>
      </c>
      <c r="K141" s="18">
        <v>72</v>
      </c>
      <c r="L141" s="18">
        <v>23</v>
      </c>
      <c r="M141" s="18">
        <v>17</v>
      </c>
      <c r="N141" s="18">
        <v>2</v>
      </c>
      <c r="O141" s="18">
        <v>2</v>
      </c>
      <c r="P141" s="18">
        <v>0</v>
      </c>
      <c r="Q141" s="18">
        <v>5</v>
      </c>
      <c r="R141" s="18">
        <v>2</v>
      </c>
      <c r="S141" s="18">
        <v>4</v>
      </c>
      <c r="T141" s="18">
        <v>0</v>
      </c>
      <c r="U141" s="18">
        <v>75</v>
      </c>
    </row>
    <row r="142" spans="1:21" s="17" customFormat="1" ht="12" customHeight="1" x14ac:dyDescent="0.2">
      <c r="A142" s="286" t="s">
        <v>151</v>
      </c>
      <c r="B142" s="286"/>
      <c r="C142" s="18">
        <v>1022</v>
      </c>
      <c r="D142" s="18">
        <v>722</v>
      </c>
      <c r="E142" s="18">
        <v>22</v>
      </c>
      <c r="F142" s="18">
        <v>4</v>
      </c>
      <c r="G142" s="18">
        <v>696</v>
      </c>
      <c r="H142" s="18">
        <v>251</v>
      </c>
      <c r="I142" s="18">
        <v>131</v>
      </c>
      <c r="J142" s="18">
        <v>77</v>
      </c>
      <c r="K142" s="18">
        <v>98</v>
      </c>
      <c r="L142" s="18">
        <v>24</v>
      </c>
      <c r="M142" s="18">
        <v>17</v>
      </c>
      <c r="N142" s="18">
        <v>0</v>
      </c>
      <c r="O142" s="18">
        <v>7</v>
      </c>
      <c r="P142" s="18">
        <v>0</v>
      </c>
      <c r="Q142" s="18">
        <v>0</v>
      </c>
      <c r="R142" s="18">
        <v>1</v>
      </c>
      <c r="S142" s="18">
        <v>2</v>
      </c>
      <c r="T142" s="18">
        <v>0</v>
      </c>
      <c r="U142" s="18">
        <v>88</v>
      </c>
    </row>
    <row r="143" spans="1:21" s="17" customFormat="1" ht="12" customHeight="1" x14ac:dyDescent="0.2">
      <c r="A143" s="286" t="s">
        <v>152</v>
      </c>
      <c r="B143" s="286"/>
      <c r="C143" s="18">
        <v>521</v>
      </c>
      <c r="D143" s="18">
        <v>359</v>
      </c>
      <c r="E143" s="18">
        <v>3</v>
      </c>
      <c r="F143" s="18">
        <v>0</v>
      </c>
      <c r="G143" s="18">
        <v>356</v>
      </c>
      <c r="H143" s="18">
        <v>58</v>
      </c>
      <c r="I143" s="18">
        <v>24</v>
      </c>
      <c r="J143" s="18">
        <v>111</v>
      </c>
      <c r="K143" s="18">
        <v>53</v>
      </c>
      <c r="L143" s="18">
        <v>15</v>
      </c>
      <c r="M143" s="18">
        <v>29</v>
      </c>
      <c r="N143" s="18">
        <v>6</v>
      </c>
      <c r="O143" s="18">
        <v>4</v>
      </c>
      <c r="P143" s="18">
        <v>1</v>
      </c>
      <c r="Q143" s="18">
        <v>2</v>
      </c>
      <c r="R143" s="18">
        <v>0</v>
      </c>
      <c r="S143" s="18">
        <v>2</v>
      </c>
      <c r="T143" s="18">
        <v>0</v>
      </c>
      <c r="U143" s="18">
        <v>51</v>
      </c>
    </row>
    <row r="144" spans="1:21" s="17" customFormat="1" ht="12" customHeight="1" x14ac:dyDescent="0.2">
      <c r="A144" s="286" t="s">
        <v>153</v>
      </c>
      <c r="B144" s="286"/>
      <c r="C144" s="18">
        <v>1247</v>
      </c>
      <c r="D144" s="18">
        <v>798</v>
      </c>
      <c r="E144" s="18">
        <v>13</v>
      </c>
      <c r="F144" s="18">
        <v>4</v>
      </c>
      <c r="G144" s="18">
        <v>781</v>
      </c>
      <c r="H144" s="18">
        <v>142</v>
      </c>
      <c r="I144" s="18">
        <v>200</v>
      </c>
      <c r="J144" s="18">
        <v>98</v>
      </c>
      <c r="K144" s="18">
        <v>104</v>
      </c>
      <c r="L144" s="18">
        <v>36</v>
      </c>
      <c r="M144" s="18">
        <v>21</v>
      </c>
      <c r="N144" s="18">
        <v>7</v>
      </c>
      <c r="O144" s="18">
        <v>4</v>
      </c>
      <c r="P144" s="18">
        <v>1</v>
      </c>
      <c r="Q144" s="18">
        <v>7</v>
      </c>
      <c r="R144" s="18">
        <v>2</v>
      </c>
      <c r="S144" s="18">
        <v>2</v>
      </c>
      <c r="T144" s="18">
        <v>0</v>
      </c>
      <c r="U144" s="18">
        <v>157</v>
      </c>
    </row>
    <row r="145" spans="1:21" s="17" customFormat="1" ht="12" customHeight="1" x14ac:dyDescent="0.2">
      <c r="A145" s="286" t="s">
        <v>154</v>
      </c>
      <c r="B145" s="286"/>
      <c r="C145" s="18">
        <v>475</v>
      </c>
      <c r="D145" s="18">
        <v>300</v>
      </c>
      <c r="E145" s="18">
        <v>2</v>
      </c>
      <c r="F145" s="18">
        <v>1</v>
      </c>
      <c r="G145" s="18">
        <v>297</v>
      </c>
      <c r="H145" s="18">
        <v>68</v>
      </c>
      <c r="I145" s="18">
        <v>68</v>
      </c>
      <c r="J145" s="18">
        <v>31</v>
      </c>
      <c r="K145" s="18">
        <v>34</v>
      </c>
      <c r="L145" s="18">
        <v>4</v>
      </c>
      <c r="M145" s="18">
        <v>25</v>
      </c>
      <c r="N145" s="18">
        <v>6</v>
      </c>
      <c r="O145" s="18">
        <v>3</v>
      </c>
      <c r="P145" s="18">
        <v>2</v>
      </c>
      <c r="Q145" s="18">
        <v>2</v>
      </c>
      <c r="R145" s="18">
        <v>2</v>
      </c>
      <c r="S145" s="18">
        <v>1</v>
      </c>
      <c r="T145" s="18">
        <v>0</v>
      </c>
      <c r="U145" s="18">
        <v>51</v>
      </c>
    </row>
    <row r="146" spans="1:21" s="17" customFormat="1" ht="12" customHeight="1" x14ac:dyDescent="0.2">
      <c r="A146" s="286" t="s">
        <v>155</v>
      </c>
      <c r="B146" s="286"/>
      <c r="C146" s="18">
        <v>297</v>
      </c>
      <c r="D146" s="18">
        <v>189</v>
      </c>
      <c r="E146" s="18">
        <v>1</v>
      </c>
      <c r="F146" s="18">
        <v>0</v>
      </c>
      <c r="G146" s="18">
        <v>188</v>
      </c>
      <c r="H146" s="18">
        <v>45</v>
      </c>
      <c r="I146" s="18">
        <v>33</v>
      </c>
      <c r="J146" s="18">
        <v>15</v>
      </c>
      <c r="K146" s="18">
        <v>52</v>
      </c>
      <c r="L146" s="18">
        <v>3</v>
      </c>
      <c r="M146" s="18">
        <v>1</v>
      </c>
      <c r="N146" s="18">
        <v>3</v>
      </c>
      <c r="O146" s="18">
        <v>1</v>
      </c>
      <c r="P146" s="18">
        <v>2</v>
      </c>
      <c r="Q146" s="18">
        <v>0</v>
      </c>
      <c r="R146" s="18">
        <v>5</v>
      </c>
      <c r="S146" s="18">
        <v>0</v>
      </c>
      <c r="T146" s="18">
        <v>0</v>
      </c>
      <c r="U146" s="18">
        <v>28</v>
      </c>
    </row>
    <row r="147" spans="1:21" s="17" customFormat="1" ht="12" customHeight="1" x14ac:dyDescent="0.2">
      <c r="A147" s="286" t="s">
        <v>156</v>
      </c>
      <c r="B147" s="286"/>
      <c r="C147" s="18">
        <v>1333</v>
      </c>
      <c r="D147" s="18">
        <v>848</v>
      </c>
      <c r="E147" s="18">
        <v>10</v>
      </c>
      <c r="F147" s="18">
        <v>3</v>
      </c>
      <c r="G147" s="18">
        <v>835</v>
      </c>
      <c r="H147" s="18">
        <v>150</v>
      </c>
      <c r="I147" s="18">
        <v>134</v>
      </c>
      <c r="J147" s="18">
        <v>140</v>
      </c>
      <c r="K147" s="18">
        <v>191</v>
      </c>
      <c r="L147" s="18">
        <v>41</v>
      </c>
      <c r="M147" s="18">
        <v>34</v>
      </c>
      <c r="N147" s="18">
        <v>9</v>
      </c>
      <c r="O147" s="18">
        <v>17</v>
      </c>
      <c r="P147" s="18">
        <v>1</v>
      </c>
      <c r="Q147" s="18">
        <v>3</v>
      </c>
      <c r="R147" s="18">
        <v>1</v>
      </c>
      <c r="S147" s="18">
        <v>0</v>
      </c>
      <c r="T147" s="18">
        <v>0</v>
      </c>
      <c r="U147" s="18">
        <v>114</v>
      </c>
    </row>
    <row r="148" spans="1:21" s="17" customFormat="1" ht="12" customHeight="1" x14ac:dyDescent="0.2">
      <c r="A148" s="286" t="s">
        <v>157</v>
      </c>
      <c r="B148" s="286"/>
      <c r="C148" s="18">
        <v>964</v>
      </c>
      <c r="D148" s="18">
        <v>668</v>
      </c>
      <c r="E148" s="18">
        <v>13</v>
      </c>
      <c r="F148" s="18">
        <v>3</v>
      </c>
      <c r="G148" s="18">
        <v>652</v>
      </c>
      <c r="H148" s="18">
        <v>146</v>
      </c>
      <c r="I148" s="18">
        <v>167</v>
      </c>
      <c r="J148" s="18">
        <v>107</v>
      </c>
      <c r="K148" s="18">
        <v>80</v>
      </c>
      <c r="L148" s="18">
        <v>25</v>
      </c>
      <c r="M148" s="18">
        <v>25</v>
      </c>
      <c r="N148" s="18">
        <v>10</v>
      </c>
      <c r="O148" s="18">
        <v>9</v>
      </c>
      <c r="P148" s="18">
        <v>2</v>
      </c>
      <c r="Q148" s="18">
        <v>1</v>
      </c>
      <c r="R148" s="18">
        <v>1</v>
      </c>
      <c r="S148" s="18">
        <v>1</v>
      </c>
      <c r="T148" s="18">
        <v>0</v>
      </c>
      <c r="U148" s="18">
        <v>78</v>
      </c>
    </row>
    <row r="149" spans="1:21" s="17" customFormat="1" ht="12" customHeight="1" x14ac:dyDescent="0.2">
      <c r="A149" s="286" t="s">
        <v>158</v>
      </c>
      <c r="B149" s="286"/>
      <c r="C149" s="18">
        <v>1651</v>
      </c>
      <c r="D149" s="18">
        <v>1015</v>
      </c>
      <c r="E149" s="18">
        <v>14</v>
      </c>
      <c r="F149" s="18">
        <v>1</v>
      </c>
      <c r="G149" s="18">
        <v>1000</v>
      </c>
      <c r="H149" s="18">
        <v>264</v>
      </c>
      <c r="I149" s="18">
        <v>156</v>
      </c>
      <c r="J149" s="18">
        <v>126</v>
      </c>
      <c r="K149" s="18">
        <v>154</v>
      </c>
      <c r="L149" s="18">
        <v>27</v>
      </c>
      <c r="M149" s="18">
        <v>43</v>
      </c>
      <c r="N149" s="18">
        <v>9</v>
      </c>
      <c r="O149" s="18">
        <v>9</v>
      </c>
      <c r="P149" s="18">
        <v>3</v>
      </c>
      <c r="Q149" s="18">
        <v>8</v>
      </c>
      <c r="R149" s="18">
        <v>8</v>
      </c>
      <c r="S149" s="18">
        <v>14</v>
      </c>
      <c r="T149" s="18">
        <v>0</v>
      </c>
      <c r="U149" s="18">
        <v>179</v>
      </c>
    </row>
    <row r="150" spans="1:21" s="17" customFormat="1" ht="12" customHeight="1" x14ac:dyDescent="0.2">
      <c r="A150" s="286" t="s">
        <v>159</v>
      </c>
      <c r="B150" s="286"/>
      <c r="C150" s="18">
        <v>510</v>
      </c>
      <c r="D150" s="18">
        <v>312</v>
      </c>
      <c r="E150" s="18">
        <v>4</v>
      </c>
      <c r="F150" s="18">
        <v>1</v>
      </c>
      <c r="G150" s="18">
        <v>307</v>
      </c>
      <c r="H150" s="18">
        <v>46</v>
      </c>
      <c r="I150" s="18">
        <v>72</v>
      </c>
      <c r="J150" s="18">
        <v>50</v>
      </c>
      <c r="K150" s="18">
        <v>52</v>
      </c>
      <c r="L150" s="18">
        <v>10</v>
      </c>
      <c r="M150" s="18">
        <v>10</v>
      </c>
      <c r="N150" s="18">
        <v>5</v>
      </c>
      <c r="O150" s="18">
        <v>2</v>
      </c>
      <c r="P150" s="18">
        <v>1</v>
      </c>
      <c r="Q150" s="18">
        <v>1</v>
      </c>
      <c r="R150" s="18">
        <v>0</v>
      </c>
      <c r="S150" s="18">
        <v>0</v>
      </c>
      <c r="T150" s="18">
        <v>0</v>
      </c>
      <c r="U150" s="18">
        <v>58</v>
      </c>
    </row>
    <row r="151" spans="1:21" s="17" customFormat="1" ht="12" customHeight="1" x14ac:dyDescent="0.2">
      <c r="A151" s="286" t="s">
        <v>160</v>
      </c>
      <c r="B151" s="286"/>
      <c r="C151" s="18">
        <v>301</v>
      </c>
      <c r="D151" s="18">
        <v>191</v>
      </c>
      <c r="E151" s="18">
        <v>3</v>
      </c>
      <c r="F151" s="18">
        <v>0</v>
      </c>
      <c r="G151" s="18">
        <v>188</v>
      </c>
      <c r="H151" s="18">
        <v>56</v>
      </c>
      <c r="I151" s="18">
        <v>32</v>
      </c>
      <c r="J151" s="18">
        <v>20</v>
      </c>
      <c r="K151" s="18">
        <v>16</v>
      </c>
      <c r="L151" s="18">
        <v>9</v>
      </c>
      <c r="M151" s="18">
        <v>14</v>
      </c>
      <c r="N151" s="18">
        <v>0</v>
      </c>
      <c r="O151" s="18">
        <v>1</v>
      </c>
      <c r="P151" s="18">
        <v>2</v>
      </c>
      <c r="Q151" s="18">
        <v>0</v>
      </c>
      <c r="R151" s="18">
        <v>0</v>
      </c>
      <c r="S151" s="18">
        <v>0</v>
      </c>
      <c r="T151" s="18">
        <v>0</v>
      </c>
      <c r="U151" s="18">
        <v>38</v>
      </c>
    </row>
    <row r="152" spans="1:21" s="17" customFormat="1" ht="12" customHeight="1" x14ac:dyDescent="0.2">
      <c r="A152" s="286" t="s">
        <v>161</v>
      </c>
      <c r="B152" s="286"/>
      <c r="C152" s="18">
        <v>1104</v>
      </c>
      <c r="D152" s="18">
        <v>712</v>
      </c>
      <c r="E152" s="18">
        <v>11</v>
      </c>
      <c r="F152" s="18">
        <v>2</v>
      </c>
      <c r="G152" s="18">
        <v>699</v>
      </c>
      <c r="H152" s="18">
        <v>189</v>
      </c>
      <c r="I152" s="18">
        <v>98</v>
      </c>
      <c r="J152" s="18">
        <v>88</v>
      </c>
      <c r="K152" s="18">
        <v>133</v>
      </c>
      <c r="L152" s="18">
        <v>43</v>
      </c>
      <c r="M152" s="18">
        <v>30</v>
      </c>
      <c r="N152" s="18">
        <v>2</v>
      </c>
      <c r="O152" s="18">
        <v>4</v>
      </c>
      <c r="P152" s="18">
        <v>0</v>
      </c>
      <c r="Q152" s="18">
        <v>3</v>
      </c>
      <c r="R152" s="18">
        <v>2</v>
      </c>
      <c r="S152" s="18">
        <v>0</v>
      </c>
      <c r="T152" s="18">
        <v>0</v>
      </c>
      <c r="U152" s="18">
        <v>107</v>
      </c>
    </row>
    <row r="153" spans="1:21" s="17" customFormat="1" ht="12" customHeight="1" x14ac:dyDescent="0.2">
      <c r="A153" s="286" t="s">
        <v>162</v>
      </c>
      <c r="B153" s="286"/>
      <c r="C153" s="18">
        <v>176</v>
      </c>
      <c r="D153" s="18">
        <v>102</v>
      </c>
      <c r="E153" s="18">
        <v>1</v>
      </c>
      <c r="F153" s="18">
        <v>1</v>
      </c>
      <c r="G153" s="18">
        <v>100</v>
      </c>
      <c r="H153" s="18">
        <v>25</v>
      </c>
      <c r="I153" s="18">
        <v>5</v>
      </c>
      <c r="J153" s="18">
        <v>8</v>
      </c>
      <c r="K153" s="18">
        <v>6</v>
      </c>
      <c r="L153" s="18">
        <v>9</v>
      </c>
      <c r="M153" s="18">
        <v>7</v>
      </c>
      <c r="N153" s="18">
        <v>0</v>
      </c>
      <c r="O153" s="18">
        <v>1</v>
      </c>
      <c r="P153" s="18">
        <v>0</v>
      </c>
      <c r="Q153" s="18">
        <v>0</v>
      </c>
      <c r="R153" s="18">
        <v>0</v>
      </c>
      <c r="S153" s="18">
        <v>24</v>
      </c>
      <c r="T153" s="18">
        <v>0</v>
      </c>
      <c r="U153" s="18">
        <v>15</v>
      </c>
    </row>
    <row r="154" spans="1:21" s="17" customFormat="1" ht="12" customHeight="1" x14ac:dyDescent="0.2">
      <c r="A154" s="287" t="s">
        <v>163</v>
      </c>
      <c r="B154" s="287"/>
      <c r="C154" s="23">
        <v>412</v>
      </c>
      <c r="D154" s="23">
        <v>277</v>
      </c>
      <c r="E154" s="23">
        <v>4</v>
      </c>
      <c r="F154" s="23">
        <v>1</v>
      </c>
      <c r="G154" s="23">
        <v>272</v>
      </c>
      <c r="H154" s="23">
        <v>88</v>
      </c>
      <c r="I154" s="23">
        <v>37</v>
      </c>
      <c r="J154" s="23">
        <v>30</v>
      </c>
      <c r="K154" s="23">
        <v>55</v>
      </c>
      <c r="L154" s="23">
        <v>5</v>
      </c>
      <c r="M154" s="23">
        <v>7</v>
      </c>
      <c r="N154" s="23">
        <v>5</v>
      </c>
      <c r="O154" s="23">
        <v>2</v>
      </c>
      <c r="P154" s="23">
        <v>1</v>
      </c>
      <c r="Q154" s="23">
        <v>2</v>
      </c>
      <c r="R154" s="23">
        <v>1</v>
      </c>
      <c r="S154" s="23">
        <v>1</v>
      </c>
      <c r="T154" s="23">
        <v>0</v>
      </c>
      <c r="U154" s="23">
        <v>38</v>
      </c>
    </row>
    <row r="155" spans="1:21" s="17" customFormat="1" ht="12" customHeight="1" x14ac:dyDescent="0.2">
      <c r="A155" s="22"/>
      <c r="B155" s="22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:21" s="17" customFormat="1" ht="12" customHeight="1" x14ac:dyDescent="0.2">
      <c r="A156" s="285" t="s">
        <v>164</v>
      </c>
      <c r="B156" s="285"/>
      <c r="C156" s="16">
        <f t="shared" ref="C156:L156" si="88">SUM(C157:C196)</f>
        <v>39570</v>
      </c>
      <c r="D156" s="16">
        <f t="shared" si="88"/>
        <v>21970</v>
      </c>
      <c r="E156" s="16">
        <f t="shared" si="88"/>
        <v>394</v>
      </c>
      <c r="F156" s="16">
        <f t="shared" si="88"/>
        <v>50</v>
      </c>
      <c r="G156" s="16">
        <f t="shared" si="88"/>
        <v>21526</v>
      </c>
      <c r="H156" s="16">
        <f t="shared" si="88"/>
        <v>4711</v>
      </c>
      <c r="I156" s="16">
        <f t="shared" si="88"/>
        <v>3991</v>
      </c>
      <c r="J156" s="16">
        <f t="shared" si="88"/>
        <v>3590</v>
      </c>
      <c r="K156" s="16">
        <f t="shared" si="88"/>
        <v>2664</v>
      </c>
      <c r="L156" s="16">
        <f t="shared" si="88"/>
        <v>1136</v>
      </c>
      <c r="M156" s="16">
        <f t="shared" ref="M156:U156" si="89">SUM(M157:M196)</f>
        <v>715</v>
      </c>
      <c r="N156" s="16">
        <f t="shared" si="89"/>
        <v>202</v>
      </c>
      <c r="O156" s="16">
        <f t="shared" si="89"/>
        <v>99</v>
      </c>
      <c r="P156" s="16">
        <f t="shared" si="89"/>
        <v>246</v>
      </c>
      <c r="Q156" s="16">
        <f t="shared" si="89"/>
        <v>106</v>
      </c>
      <c r="R156" s="16">
        <f t="shared" si="89"/>
        <v>39</v>
      </c>
      <c r="S156" s="16">
        <f t="shared" si="89"/>
        <v>49</v>
      </c>
      <c r="T156" s="16">
        <f t="shared" si="89"/>
        <v>43</v>
      </c>
      <c r="U156" s="16">
        <f t="shared" si="89"/>
        <v>3935</v>
      </c>
    </row>
    <row r="157" spans="1:21" s="17" customFormat="1" ht="12" customHeight="1" x14ac:dyDescent="0.2">
      <c r="A157" s="286" t="s">
        <v>165</v>
      </c>
      <c r="B157" s="286"/>
      <c r="C157" s="18">
        <v>3346</v>
      </c>
      <c r="D157" s="18">
        <v>1763</v>
      </c>
      <c r="E157" s="18">
        <v>37</v>
      </c>
      <c r="F157" s="18">
        <v>2</v>
      </c>
      <c r="G157" s="18">
        <v>1724</v>
      </c>
      <c r="H157" s="18">
        <v>422</v>
      </c>
      <c r="I157" s="18">
        <v>323</v>
      </c>
      <c r="J157" s="18">
        <v>215</v>
      </c>
      <c r="K157" s="18">
        <v>204</v>
      </c>
      <c r="L157" s="18">
        <v>133</v>
      </c>
      <c r="M157" s="18">
        <v>64</v>
      </c>
      <c r="N157" s="18">
        <v>13</v>
      </c>
      <c r="O157" s="18">
        <v>9</v>
      </c>
      <c r="P157" s="18">
        <v>16</v>
      </c>
      <c r="Q157" s="18">
        <v>5</v>
      </c>
      <c r="R157" s="18">
        <v>2</v>
      </c>
      <c r="S157" s="18">
        <v>1</v>
      </c>
      <c r="T157" s="18">
        <v>10</v>
      </c>
      <c r="U157" s="18">
        <v>307</v>
      </c>
    </row>
    <row r="158" spans="1:21" s="17" customFormat="1" ht="12" customHeight="1" x14ac:dyDescent="0.2">
      <c r="A158" s="286" t="s">
        <v>166</v>
      </c>
      <c r="B158" s="286"/>
      <c r="C158" s="18">
        <v>120</v>
      </c>
      <c r="D158" s="18">
        <v>65</v>
      </c>
      <c r="E158" s="18">
        <v>2</v>
      </c>
      <c r="F158" s="18">
        <v>0</v>
      </c>
      <c r="G158" s="18">
        <v>63</v>
      </c>
      <c r="H158" s="18">
        <v>12</v>
      </c>
      <c r="I158" s="18">
        <v>20</v>
      </c>
      <c r="J158" s="18">
        <v>5</v>
      </c>
      <c r="K158" s="18">
        <v>9</v>
      </c>
      <c r="L158" s="18">
        <v>1</v>
      </c>
      <c r="M158" s="18">
        <v>0</v>
      </c>
      <c r="N158" s="18">
        <v>0</v>
      </c>
      <c r="O158" s="18">
        <v>0</v>
      </c>
      <c r="P158" s="18">
        <v>0</v>
      </c>
      <c r="Q158" s="18">
        <v>1</v>
      </c>
      <c r="R158" s="18">
        <v>0</v>
      </c>
      <c r="S158" s="18">
        <v>0</v>
      </c>
      <c r="T158" s="18">
        <v>0</v>
      </c>
      <c r="U158" s="18">
        <v>15</v>
      </c>
    </row>
    <row r="159" spans="1:21" s="17" customFormat="1" ht="12" customHeight="1" x14ac:dyDescent="0.2">
      <c r="A159" s="286" t="s">
        <v>167</v>
      </c>
      <c r="B159" s="286"/>
      <c r="C159" s="18">
        <v>163</v>
      </c>
      <c r="D159" s="18">
        <v>91</v>
      </c>
      <c r="E159" s="18">
        <v>1</v>
      </c>
      <c r="F159" s="18">
        <v>0</v>
      </c>
      <c r="G159" s="18">
        <v>90</v>
      </c>
      <c r="H159" s="18">
        <v>12</v>
      </c>
      <c r="I159" s="18">
        <v>26</v>
      </c>
      <c r="J159" s="18">
        <v>13</v>
      </c>
      <c r="K159" s="18">
        <v>18</v>
      </c>
      <c r="L159" s="18">
        <v>1</v>
      </c>
      <c r="M159" s="18">
        <v>5</v>
      </c>
      <c r="N159" s="18">
        <v>1</v>
      </c>
      <c r="O159" s="18">
        <v>0</v>
      </c>
      <c r="P159" s="18">
        <v>0</v>
      </c>
      <c r="Q159" s="18">
        <v>2</v>
      </c>
      <c r="R159" s="18">
        <v>1</v>
      </c>
      <c r="S159" s="18">
        <v>0</v>
      </c>
      <c r="T159" s="18">
        <v>0</v>
      </c>
      <c r="U159" s="18">
        <v>11</v>
      </c>
    </row>
    <row r="160" spans="1:21" s="17" customFormat="1" ht="12" customHeight="1" x14ac:dyDescent="0.2">
      <c r="A160" s="286" t="s">
        <v>168</v>
      </c>
      <c r="B160" s="286"/>
      <c r="C160" s="18">
        <v>413</v>
      </c>
      <c r="D160" s="18">
        <v>213</v>
      </c>
      <c r="E160" s="18">
        <v>11</v>
      </c>
      <c r="F160" s="18">
        <v>0</v>
      </c>
      <c r="G160" s="18">
        <v>202</v>
      </c>
      <c r="H160" s="18">
        <v>41</v>
      </c>
      <c r="I160" s="18">
        <v>60</v>
      </c>
      <c r="J160" s="18">
        <v>36</v>
      </c>
      <c r="K160" s="18">
        <v>13</v>
      </c>
      <c r="L160" s="18">
        <v>14</v>
      </c>
      <c r="M160" s="18">
        <v>3</v>
      </c>
      <c r="N160" s="18">
        <v>2</v>
      </c>
      <c r="O160" s="18">
        <v>0</v>
      </c>
      <c r="P160" s="18">
        <v>3</v>
      </c>
      <c r="Q160" s="18">
        <v>1</v>
      </c>
      <c r="R160" s="18">
        <v>0</v>
      </c>
      <c r="S160" s="18">
        <v>3</v>
      </c>
      <c r="T160" s="18">
        <v>0</v>
      </c>
      <c r="U160" s="18">
        <v>26</v>
      </c>
    </row>
    <row r="161" spans="1:21" s="17" customFormat="1" ht="12" customHeight="1" x14ac:dyDescent="0.2">
      <c r="A161" s="286" t="s">
        <v>169</v>
      </c>
      <c r="B161" s="286"/>
      <c r="C161" s="18">
        <v>1407</v>
      </c>
      <c r="D161" s="18">
        <v>715</v>
      </c>
      <c r="E161" s="18">
        <v>13</v>
      </c>
      <c r="F161" s="18">
        <v>1</v>
      </c>
      <c r="G161" s="18">
        <v>701</v>
      </c>
      <c r="H161" s="18">
        <v>238</v>
      </c>
      <c r="I161" s="18">
        <v>65</v>
      </c>
      <c r="J161" s="18">
        <v>181</v>
      </c>
      <c r="K161" s="18">
        <v>70</v>
      </c>
      <c r="L161" s="18">
        <v>31</v>
      </c>
      <c r="M161" s="18">
        <v>16</v>
      </c>
      <c r="N161" s="18">
        <v>7</v>
      </c>
      <c r="O161" s="18">
        <v>0</v>
      </c>
      <c r="P161" s="18">
        <v>7</v>
      </c>
      <c r="Q161" s="18">
        <v>1</v>
      </c>
      <c r="R161" s="18">
        <v>5</v>
      </c>
      <c r="S161" s="18">
        <v>1</v>
      </c>
      <c r="T161" s="18">
        <v>0</v>
      </c>
      <c r="U161" s="18">
        <v>79</v>
      </c>
    </row>
    <row r="162" spans="1:21" s="17" customFormat="1" ht="12" customHeight="1" x14ac:dyDescent="0.2">
      <c r="A162" s="286" t="s">
        <v>170</v>
      </c>
      <c r="B162" s="286"/>
      <c r="C162" s="18">
        <v>109</v>
      </c>
      <c r="D162" s="18">
        <v>53</v>
      </c>
      <c r="E162" s="18">
        <v>1</v>
      </c>
      <c r="F162" s="18">
        <v>0</v>
      </c>
      <c r="G162" s="18">
        <v>52</v>
      </c>
      <c r="H162" s="18">
        <v>15</v>
      </c>
      <c r="I162" s="18">
        <v>9</v>
      </c>
      <c r="J162" s="18">
        <v>10</v>
      </c>
      <c r="K162" s="18">
        <v>2</v>
      </c>
      <c r="L162" s="18">
        <v>3</v>
      </c>
      <c r="M162" s="18">
        <v>2</v>
      </c>
      <c r="N162" s="18">
        <v>1</v>
      </c>
      <c r="O162" s="18">
        <v>1</v>
      </c>
      <c r="P162" s="18">
        <v>0</v>
      </c>
      <c r="Q162" s="18">
        <v>0</v>
      </c>
      <c r="R162" s="18">
        <v>1</v>
      </c>
      <c r="S162" s="18">
        <v>0</v>
      </c>
      <c r="T162" s="18">
        <v>0</v>
      </c>
      <c r="U162" s="18">
        <v>8</v>
      </c>
    </row>
    <row r="163" spans="1:21" s="17" customFormat="1" ht="12" customHeight="1" x14ac:dyDescent="0.2">
      <c r="A163" s="286" t="s">
        <v>171</v>
      </c>
      <c r="B163" s="286"/>
      <c r="C163" s="18">
        <v>529</v>
      </c>
      <c r="D163" s="18">
        <v>341</v>
      </c>
      <c r="E163" s="18">
        <v>2</v>
      </c>
      <c r="F163" s="18">
        <v>0</v>
      </c>
      <c r="G163" s="18">
        <v>339</v>
      </c>
      <c r="H163" s="18">
        <v>78</v>
      </c>
      <c r="I163" s="18">
        <v>74</v>
      </c>
      <c r="J163" s="18">
        <v>80</v>
      </c>
      <c r="K163" s="18">
        <v>20</v>
      </c>
      <c r="L163" s="18">
        <v>14</v>
      </c>
      <c r="M163" s="18">
        <v>26</v>
      </c>
      <c r="N163" s="18">
        <v>2</v>
      </c>
      <c r="O163" s="18">
        <v>0</v>
      </c>
      <c r="P163" s="18">
        <v>2</v>
      </c>
      <c r="Q163" s="18">
        <v>1</v>
      </c>
      <c r="R163" s="18">
        <v>0</v>
      </c>
      <c r="S163" s="18">
        <v>0</v>
      </c>
      <c r="T163" s="18">
        <v>0</v>
      </c>
      <c r="U163" s="18">
        <v>42</v>
      </c>
    </row>
    <row r="164" spans="1:21" s="17" customFormat="1" ht="12" customHeight="1" x14ac:dyDescent="0.2">
      <c r="A164" s="286" t="s">
        <v>172</v>
      </c>
      <c r="B164" s="286"/>
      <c r="C164" s="18">
        <v>455</v>
      </c>
      <c r="D164" s="18">
        <v>273</v>
      </c>
      <c r="E164" s="18">
        <v>2</v>
      </c>
      <c r="F164" s="18">
        <v>1</v>
      </c>
      <c r="G164" s="18">
        <v>270</v>
      </c>
      <c r="H164" s="18">
        <v>78</v>
      </c>
      <c r="I164" s="18">
        <v>76</v>
      </c>
      <c r="J164" s="18">
        <v>29</v>
      </c>
      <c r="K164" s="18">
        <v>23</v>
      </c>
      <c r="L164" s="18">
        <v>11</v>
      </c>
      <c r="M164" s="18">
        <v>8</v>
      </c>
      <c r="N164" s="18">
        <v>2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43</v>
      </c>
    </row>
    <row r="165" spans="1:21" s="17" customFormat="1" ht="12" customHeight="1" x14ac:dyDescent="0.2">
      <c r="A165" s="286" t="s">
        <v>173</v>
      </c>
      <c r="B165" s="286"/>
      <c r="C165" s="18">
        <v>18</v>
      </c>
      <c r="D165" s="18">
        <v>12</v>
      </c>
      <c r="E165" s="18">
        <v>1</v>
      </c>
      <c r="F165" s="18">
        <v>0</v>
      </c>
      <c r="G165" s="18">
        <v>11</v>
      </c>
      <c r="H165" s="18">
        <v>0</v>
      </c>
      <c r="I165" s="18">
        <v>5</v>
      </c>
      <c r="J165" s="18">
        <v>1</v>
      </c>
      <c r="K165" s="18">
        <v>3</v>
      </c>
      <c r="L165" s="18">
        <v>1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1</v>
      </c>
    </row>
    <row r="166" spans="1:21" s="17" customFormat="1" ht="12" customHeight="1" x14ac:dyDescent="0.2">
      <c r="A166" s="286" t="s">
        <v>174</v>
      </c>
      <c r="B166" s="286"/>
      <c r="C166" s="18">
        <v>933</v>
      </c>
      <c r="D166" s="18">
        <v>564</v>
      </c>
      <c r="E166" s="18">
        <v>13</v>
      </c>
      <c r="F166" s="18">
        <v>1</v>
      </c>
      <c r="G166" s="18">
        <v>550</v>
      </c>
      <c r="H166" s="18">
        <v>107</v>
      </c>
      <c r="I166" s="18">
        <v>144</v>
      </c>
      <c r="J166" s="18">
        <v>59</v>
      </c>
      <c r="K166" s="18">
        <v>59</v>
      </c>
      <c r="L166" s="18">
        <v>26</v>
      </c>
      <c r="M166" s="18">
        <v>26</v>
      </c>
      <c r="N166" s="18">
        <v>2</v>
      </c>
      <c r="O166" s="18">
        <v>5</v>
      </c>
      <c r="P166" s="18">
        <v>3</v>
      </c>
      <c r="Q166" s="18">
        <v>4</v>
      </c>
      <c r="R166" s="18">
        <v>1</v>
      </c>
      <c r="S166" s="18">
        <v>1</v>
      </c>
      <c r="T166" s="18">
        <v>0</v>
      </c>
      <c r="U166" s="18">
        <v>113</v>
      </c>
    </row>
    <row r="167" spans="1:21" s="17" customFormat="1" ht="12" customHeight="1" x14ac:dyDescent="0.2">
      <c r="A167" s="286" t="s">
        <v>175</v>
      </c>
      <c r="B167" s="286"/>
      <c r="C167" s="18">
        <v>90</v>
      </c>
      <c r="D167" s="18">
        <v>65</v>
      </c>
      <c r="E167" s="18">
        <v>0</v>
      </c>
      <c r="F167" s="18">
        <v>0</v>
      </c>
      <c r="G167" s="18">
        <v>65</v>
      </c>
      <c r="H167" s="18">
        <v>5</v>
      </c>
      <c r="I167" s="18">
        <v>12</v>
      </c>
      <c r="J167" s="18">
        <v>6</v>
      </c>
      <c r="K167" s="18">
        <v>26</v>
      </c>
      <c r="L167" s="18">
        <v>0</v>
      </c>
      <c r="M167" s="18">
        <v>1</v>
      </c>
      <c r="N167" s="18">
        <v>0</v>
      </c>
      <c r="O167" s="18">
        <v>0</v>
      </c>
      <c r="P167" s="18">
        <v>0</v>
      </c>
      <c r="Q167" s="18">
        <v>2</v>
      </c>
      <c r="R167" s="18">
        <v>0</v>
      </c>
      <c r="S167" s="18">
        <v>0</v>
      </c>
      <c r="T167" s="18">
        <v>0</v>
      </c>
      <c r="U167" s="18">
        <v>13</v>
      </c>
    </row>
    <row r="168" spans="1:21" s="17" customFormat="1" ht="12" customHeight="1" x14ac:dyDescent="0.2">
      <c r="A168" s="286" t="s">
        <v>176</v>
      </c>
      <c r="B168" s="286"/>
      <c r="C168" s="18">
        <v>224</v>
      </c>
      <c r="D168" s="18">
        <v>121</v>
      </c>
      <c r="E168" s="18">
        <v>0</v>
      </c>
      <c r="F168" s="18">
        <v>0</v>
      </c>
      <c r="G168" s="18">
        <v>121</v>
      </c>
      <c r="H168" s="18">
        <v>41</v>
      </c>
      <c r="I168" s="18">
        <v>14</v>
      </c>
      <c r="J168" s="18">
        <v>21</v>
      </c>
      <c r="K168" s="18">
        <v>17</v>
      </c>
      <c r="L168" s="18">
        <v>2</v>
      </c>
      <c r="M168" s="18">
        <v>4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22</v>
      </c>
    </row>
    <row r="169" spans="1:21" s="17" customFormat="1" ht="12" customHeight="1" x14ac:dyDescent="0.2">
      <c r="A169" s="286" t="s">
        <v>177</v>
      </c>
      <c r="B169" s="286"/>
      <c r="C169" s="18">
        <v>863</v>
      </c>
      <c r="D169" s="18">
        <v>477</v>
      </c>
      <c r="E169" s="18">
        <v>11</v>
      </c>
      <c r="F169" s="18">
        <v>0</v>
      </c>
      <c r="G169" s="18">
        <v>466</v>
      </c>
      <c r="H169" s="18">
        <v>59</v>
      </c>
      <c r="I169" s="18">
        <v>97</v>
      </c>
      <c r="J169" s="18">
        <v>77</v>
      </c>
      <c r="K169" s="18">
        <v>67</v>
      </c>
      <c r="L169" s="18">
        <v>34</v>
      </c>
      <c r="M169" s="18">
        <v>15</v>
      </c>
      <c r="N169" s="18">
        <v>3</v>
      </c>
      <c r="O169" s="18">
        <v>3</v>
      </c>
      <c r="P169" s="18">
        <v>4</v>
      </c>
      <c r="Q169" s="18">
        <v>4</v>
      </c>
      <c r="R169" s="18">
        <v>0</v>
      </c>
      <c r="S169" s="18">
        <v>1</v>
      </c>
      <c r="T169" s="18">
        <v>0</v>
      </c>
      <c r="U169" s="18">
        <v>102</v>
      </c>
    </row>
    <row r="170" spans="1:21" s="17" customFormat="1" ht="12" customHeight="1" x14ac:dyDescent="0.2">
      <c r="A170" s="286" t="s">
        <v>178</v>
      </c>
      <c r="B170" s="286"/>
      <c r="C170" s="18">
        <v>2790</v>
      </c>
      <c r="D170" s="18">
        <v>1712</v>
      </c>
      <c r="E170" s="18">
        <v>23</v>
      </c>
      <c r="F170" s="18">
        <v>2</v>
      </c>
      <c r="G170" s="18">
        <v>1687</v>
      </c>
      <c r="H170" s="18">
        <v>309</v>
      </c>
      <c r="I170" s="18">
        <v>359</v>
      </c>
      <c r="J170" s="18">
        <v>266</v>
      </c>
      <c r="K170" s="18">
        <v>259</v>
      </c>
      <c r="L170" s="18">
        <v>77</v>
      </c>
      <c r="M170" s="18">
        <v>43</v>
      </c>
      <c r="N170" s="18">
        <v>10</v>
      </c>
      <c r="O170" s="18">
        <v>4</v>
      </c>
      <c r="P170" s="18">
        <v>6</v>
      </c>
      <c r="Q170" s="18">
        <v>6</v>
      </c>
      <c r="R170" s="18">
        <v>3</v>
      </c>
      <c r="S170" s="18">
        <v>4</v>
      </c>
      <c r="T170" s="18">
        <v>4</v>
      </c>
      <c r="U170" s="18">
        <v>337</v>
      </c>
    </row>
    <row r="171" spans="1:21" s="17" customFormat="1" ht="12" customHeight="1" x14ac:dyDescent="0.2">
      <c r="A171" s="286" t="s">
        <v>179</v>
      </c>
      <c r="B171" s="286"/>
      <c r="C171" s="18">
        <v>37</v>
      </c>
      <c r="D171" s="18">
        <v>19</v>
      </c>
      <c r="E171" s="18">
        <v>0</v>
      </c>
      <c r="F171" s="18">
        <v>0</v>
      </c>
      <c r="G171" s="18">
        <v>19</v>
      </c>
      <c r="H171" s="18">
        <v>13</v>
      </c>
      <c r="I171" s="18">
        <v>1</v>
      </c>
      <c r="J171" s="18">
        <v>4</v>
      </c>
      <c r="K171" s="18">
        <v>1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</row>
    <row r="172" spans="1:21" s="17" customFormat="1" ht="12" customHeight="1" x14ac:dyDescent="0.2">
      <c r="A172" s="286" t="s">
        <v>180</v>
      </c>
      <c r="B172" s="286"/>
      <c r="C172" s="18">
        <v>51</v>
      </c>
      <c r="D172" s="18">
        <v>24</v>
      </c>
      <c r="E172" s="18">
        <v>0</v>
      </c>
      <c r="F172" s="18">
        <v>0</v>
      </c>
      <c r="G172" s="18">
        <v>24</v>
      </c>
      <c r="H172" s="18">
        <v>6</v>
      </c>
      <c r="I172" s="18">
        <v>4</v>
      </c>
      <c r="J172" s="18">
        <v>5</v>
      </c>
      <c r="K172" s="18">
        <v>2</v>
      </c>
      <c r="L172" s="18">
        <v>0</v>
      </c>
      <c r="M172" s="18">
        <v>1</v>
      </c>
      <c r="N172" s="18">
        <v>2</v>
      </c>
      <c r="O172" s="18">
        <v>0</v>
      </c>
      <c r="P172" s="18">
        <v>0</v>
      </c>
      <c r="Q172" s="18">
        <v>2</v>
      </c>
      <c r="R172" s="18">
        <v>0</v>
      </c>
      <c r="S172" s="18">
        <v>0</v>
      </c>
      <c r="T172" s="18">
        <v>0</v>
      </c>
      <c r="U172" s="18">
        <v>2</v>
      </c>
    </row>
    <row r="173" spans="1:21" s="17" customFormat="1" ht="12" customHeight="1" x14ac:dyDescent="0.2">
      <c r="A173" s="286" t="s">
        <v>181</v>
      </c>
      <c r="B173" s="286"/>
      <c r="C173" s="18">
        <v>713</v>
      </c>
      <c r="D173" s="18">
        <v>458</v>
      </c>
      <c r="E173" s="18">
        <v>3</v>
      </c>
      <c r="F173" s="18">
        <v>1</v>
      </c>
      <c r="G173" s="18">
        <v>454</v>
      </c>
      <c r="H173" s="18">
        <v>139</v>
      </c>
      <c r="I173" s="18">
        <v>70</v>
      </c>
      <c r="J173" s="18">
        <v>75</v>
      </c>
      <c r="K173" s="18">
        <v>59</v>
      </c>
      <c r="L173" s="18">
        <v>10</v>
      </c>
      <c r="M173" s="18">
        <v>21</v>
      </c>
      <c r="N173" s="18">
        <v>6</v>
      </c>
      <c r="O173" s="18">
        <v>1</v>
      </c>
      <c r="P173" s="18">
        <v>4</v>
      </c>
      <c r="Q173" s="18">
        <v>4</v>
      </c>
      <c r="R173" s="18">
        <v>0</v>
      </c>
      <c r="S173" s="18">
        <v>0</v>
      </c>
      <c r="T173" s="18">
        <v>0</v>
      </c>
      <c r="U173" s="18">
        <v>65</v>
      </c>
    </row>
    <row r="174" spans="1:21" s="17" customFormat="1" ht="12" customHeight="1" x14ac:dyDescent="0.2">
      <c r="A174" s="286" t="s">
        <v>182</v>
      </c>
      <c r="B174" s="286"/>
      <c r="C174" s="18">
        <v>267</v>
      </c>
      <c r="D174" s="18">
        <v>119</v>
      </c>
      <c r="E174" s="18">
        <v>2</v>
      </c>
      <c r="F174" s="18">
        <v>1</v>
      </c>
      <c r="G174" s="18">
        <v>116</v>
      </c>
      <c r="H174" s="18">
        <v>25</v>
      </c>
      <c r="I174" s="18">
        <v>16</v>
      </c>
      <c r="J174" s="18">
        <v>25</v>
      </c>
      <c r="K174" s="18">
        <v>8</v>
      </c>
      <c r="L174" s="18">
        <v>4</v>
      </c>
      <c r="M174" s="18">
        <v>8</v>
      </c>
      <c r="N174" s="18">
        <v>4</v>
      </c>
      <c r="O174" s="18">
        <v>1</v>
      </c>
      <c r="P174" s="18">
        <v>0</v>
      </c>
      <c r="Q174" s="18">
        <v>0</v>
      </c>
      <c r="R174" s="18">
        <v>0</v>
      </c>
      <c r="S174" s="18">
        <v>1</v>
      </c>
      <c r="T174" s="18">
        <v>0</v>
      </c>
      <c r="U174" s="18">
        <v>24</v>
      </c>
    </row>
    <row r="175" spans="1:21" s="17" customFormat="1" ht="12" customHeight="1" x14ac:dyDescent="0.2">
      <c r="A175" s="286" t="s">
        <v>183</v>
      </c>
      <c r="B175" s="286"/>
      <c r="C175" s="18">
        <v>713</v>
      </c>
      <c r="D175" s="18">
        <v>401</v>
      </c>
      <c r="E175" s="18">
        <v>2</v>
      </c>
      <c r="F175" s="18">
        <v>2</v>
      </c>
      <c r="G175" s="18">
        <v>397</v>
      </c>
      <c r="H175" s="18">
        <v>79</v>
      </c>
      <c r="I175" s="18">
        <v>104</v>
      </c>
      <c r="J175" s="18">
        <v>58</v>
      </c>
      <c r="K175" s="18">
        <v>55</v>
      </c>
      <c r="L175" s="18">
        <v>11</v>
      </c>
      <c r="M175" s="18">
        <v>8</v>
      </c>
      <c r="N175" s="18">
        <v>2</v>
      </c>
      <c r="O175" s="18">
        <v>3</v>
      </c>
      <c r="P175" s="18">
        <v>0</v>
      </c>
      <c r="Q175" s="18">
        <v>1</v>
      </c>
      <c r="R175" s="18">
        <v>0</v>
      </c>
      <c r="S175" s="18">
        <v>1</v>
      </c>
      <c r="T175" s="18">
        <v>1</v>
      </c>
      <c r="U175" s="18">
        <v>74</v>
      </c>
    </row>
    <row r="176" spans="1:21" s="17" customFormat="1" ht="12" customHeight="1" x14ac:dyDescent="0.2">
      <c r="A176" s="286" t="s">
        <v>184</v>
      </c>
      <c r="B176" s="286"/>
      <c r="C176" s="18">
        <v>8555</v>
      </c>
      <c r="D176" s="18">
        <v>4291</v>
      </c>
      <c r="E176" s="18">
        <v>90</v>
      </c>
      <c r="F176" s="18">
        <v>15</v>
      </c>
      <c r="G176" s="18">
        <v>4186</v>
      </c>
      <c r="H176" s="18">
        <v>913</v>
      </c>
      <c r="I176" s="18">
        <v>703</v>
      </c>
      <c r="J176" s="18">
        <v>790</v>
      </c>
      <c r="K176" s="18">
        <v>493</v>
      </c>
      <c r="L176" s="18">
        <v>168</v>
      </c>
      <c r="M176" s="18">
        <v>127</v>
      </c>
      <c r="N176" s="18">
        <v>64</v>
      </c>
      <c r="O176" s="18">
        <v>26</v>
      </c>
      <c r="P176" s="18">
        <v>26</v>
      </c>
      <c r="Q176" s="18">
        <v>30</v>
      </c>
      <c r="R176" s="18">
        <v>7</v>
      </c>
      <c r="S176" s="18">
        <v>11</v>
      </c>
      <c r="T176" s="18">
        <v>6</v>
      </c>
      <c r="U176" s="18">
        <v>822</v>
      </c>
    </row>
    <row r="177" spans="1:21" s="17" customFormat="1" ht="12" customHeight="1" x14ac:dyDescent="0.2">
      <c r="A177" s="286" t="s">
        <v>185</v>
      </c>
      <c r="B177" s="286"/>
      <c r="C177" s="18">
        <v>4080</v>
      </c>
      <c r="D177" s="18">
        <v>2415</v>
      </c>
      <c r="E177" s="18">
        <v>50</v>
      </c>
      <c r="F177" s="18">
        <v>4</v>
      </c>
      <c r="G177" s="18">
        <v>2361</v>
      </c>
      <c r="H177" s="18">
        <v>423</v>
      </c>
      <c r="I177" s="18">
        <v>371</v>
      </c>
      <c r="J177" s="18">
        <v>350</v>
      </c>
      <c r="K177" s="18">
        <v>298</v>
      </c>
      <c r="L177" s="18">
        <v>269</v>
      </c>
      <c r="M177" s="18">
        <v>63</v>
      </c>
      <c r="N177" s="18">
        <v>16</v>
      </c>
      <c r="O177" s="18">
        <v>8</v>
      </c>
      <c r="P177" s="18">
        <v>111</v>
      </c>
      <c r="Q177" s="18">
        <v>6</v>
      </c>
      <c r="R177" s="18">
        <v>2</v>
      </c>
      <c r="S177" s="18">
        <v>6</v>
      </c>
      <c r="T177" s="18">
        <v>13</v>
      </c>
      <c r="U177" s="18">
        <v>425</v>
      </c>
    </row>
    <row r="178" spans="1:21" s="17" customFormat="1" ht="12" customHeight="1" x14ac:dyDescent="0.2">
      <c r="A178" s="286" t="s">
        <v>186</v>
      </c>
      <c r="B178" s="286"/>
      <c r="C178" s="18">
        <v>1065</v>
      </c>
      <c r="D178" s="18">
        <v>645</v>
      </c>
      <c r="E178" s="18">
        <v>6</v>
      </c>
      <c r="F178" s="18">
        <v>2</v>
      </c>
      <c r="G178" s="18">
        <v>637</v>
      </c>
      <c r="H178" s="18">
        <v>171</v>
      </c>
      <c r="I178" s="18">
        <v>84</v>
      </c>
      <c r="J178" s="18">
        <v>100</v>
      </c>
      <c r="K178" s="18">
        <v>117</v>
      </c>
      <c r="L178" s="18">
        <v>19</v>
      </c>
      <c r="M178" s="18">
        <v>13</v>
      </c>
      <c r="N178" s="18">
        <v>5</v>
      </c>
      <c r="O178" s="18">
        <v>4</v>
      </c>
      <c r="P178" s="18">
        <v>1</v>
      </c>
      <c r="Q178" s="18">
        <v>4</v>
      </c>
      <c r="R178" s="18">
        <v>2</v>
      </c>
      <c r="S178" s="18">
        <v>0</v>
      </c>
      <c r="T178" s="18">
        <v>0</v>
      </c>
      <c r="U178" s="18">
        <v>117</v>
      </c>
    </row>
    <row r="179" spans="1:21" s="17" customFormat="1" ht="12" customHeight="1" x14ac:dyDescent="0.2">
      <c r="A179" s="286" t="s">
        <v>187</v>
      </c>
      <c r="B179" s="286"/>
      <c r="C179" s="18">
        <v>154</v>
      </c>
      <c r="D179" s="18">
        <v>84</v>
      </c>
      <c r="E179" s="18">
        <v>3</v>
      </c>
      <c r="F179" s="18">
        <v>1</v>
      </c>
      <c r="G179" s="18">
        <v>80</v>
      </c>
      <c r="H179" s="18">
        <v>19</v>
      </c>
      <c r="I179" s="18">
        <v>3</v>
      </c>
      <c r="J179" s="18">
        <v>24</v>
      </c>
      <c r="K179" s="18">
        <v>4</v>
      </c>
      <c r="L179" s="18">
        <v>2</v>
      </c>
      <c r="M179" s="18">
        <v>11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17</v>
      </c>
    </row>
    <row r="180" spans="1:21" s="17" customFormat="1" ht="12" customHeight="1" x14ac:dyDescent="0.2">
      <c r="A180" s="286" t="s">
        <v>188</v>
      </c>
      <c r="B180" s="286"/>
      <c r="C180" s="18">
        <v>4574</v>
      </c>
      <c r="D180" s="18">
        <v>2627</v>
      </c>
      <c r="E180" s="18">
        <v>46</v>
      </c>
      <c r="F180" s="18">
        <v>8</v>
      </c>
      <c r="G180" s="18">
        <v>2573</v>
      </c>
      <c r="H180" s="18">
        <v>577</v>
      </c>
      <c r="I180" s="18">
        <v>543</v>
      </c>
      <c r="J180" s="18">
        <v>396</v>
      </c>
      <c r="K180" s="18">
        <v>292</v>
      </c>
      <c r="L180" s="18">
        <v>101</v>
      </c>
      <c r="M180" s="18">
        <v>111</v>
      </c>
      <c r="N180" s="18">
        <v>22</v>
      </c>
      <c r="O180" s="18">
        <v>18</v>
      </c>
      <c r="P180" s="18">
        <v>27</v>
      </c>
      <c r="Q180" s="18">
        <v>14</v>
      </c>
      <c r="R180" s="18">
        <v>4</v>
      </c>
      <c r="S180" s="18">
        <v>6</v>
      </c>
      <c r="T180" s="18">
        <v>4</v>
      </c>
      <c r="U180" s="18">
        <v>458</v>
      </c>
    </row>
    <row r="181" spans="1:21" s="17" customFormat="1" ht="12" customHeight="1" x14ac:dyDescent="0.2">
      <c r="A181" s="286" t="s">
        <v>189</v>
      </c>
      <c r="B181" s="286"/>
      <c r="C181" s="18">
        <v>51</v>
      </c>
      <c r="D181" s="18">
        <v>20</v>
      </c>
      <c r="E181" s="18">
        <v>0</v>
      </c>
      <c r="F181" s="18">
        <v>0</v>
      </c>
      <c r="G181" s="18">
        <v>20</v>
      </c>
      <c r="H181" s="18">
        <v>3</v>
      </c>
      <c r="I181" s="18">
        <v>2</v>
      </c>
      <c r="J181" s="18">
        <v>2</v>
      </c>
      <c r="K181" s="18">
        <v>4</v>
      </c>
      <c r="L181" s="18">
        <v>0</v>
      </c>
      <c r="M181" s="18">
        <v>3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6</v>
      </c>
    </row>
    <row r="182" spans="1:21" s="17" customFormat="1" ht="12" customHeight="1" x14ac:dyDescent="0.2">
      <c r="A182" s="286" t="s">
        <v>190</v>
      </c>
      <c r="B182" s="286"/>
      <c r="C182" s="18">
        <v>1897</v>
      </c>
      <c r="D182" s="18">
        <v>998</v>
      </c>
      <c r="E182" s="18">
        <v>22</v>
      </c>
      <c r="F182" s="18">
        <v>4</v>
      </c>
      <c r="G182" s="18">
        <v>972</v>
      </c>
      <c r="H182" s="18">
        <v>183</v>
      </c>
      <c r="I182" s="18">
        <v>291</v>
      </c>
      <c r="J182" s="18">
        <v>119</v>
      </c>
      <c r="K182" s="18">
        <v>105</v>
      </c>
      <c r="L182" s="18">
        <v>36</v>
      </c>
      <c r="M182" s="18">
        <v>15</v>
      </c>
      <c r="N182" s="18">
        <v>10</v>
      </c>
      <c r="O182" s="18">
        <v>2</v>
      </c>
      <c r="P182" s="18">
        <v>23</v>
      </c>
      <c r="Q182" s="18">
        <v>6</v>
      </c>
      <c r="R182" s="18">
        <v>2</v>
      </c>
      <c r="S182" s="18">
        <v>3</v>
      </c>
      <c r="T182" s="18">
        <v>1</v>
      </c>
      <c r="U182" s="18">
        <v>176</v>
      </c>
    </row>
    <row r="183" spans="1:21" s="17" customFormat="1" ht="12" customHeight="1" x14ac:dyDescent="0.2">
      <c r="A183" s="286" t="s">
        <v>191</v>
      </c>
      <c r="B183" s="286"/>
      <c r="C183" s="18">
        <v>312</v>
      </c>
      <c r="D183" s="18">
        <v>131</v>
      </c>
      <c r="E183" s="18">
        <v>1</v>
      </c>
      <c r="F183" s="18">
        <v>1</v>
      </c>
      <c r="G183" s="18">
        <v>129</v>
      </c>
      <c r="H183" s="18">
        <v>27</v>
      </c>
      <c r="I183" s="18">
        <v>8</v>
      </c>
      <c r="J183" s="18">
        <v>44</v>
      </c>
      <c r="K183" s="18">
        <v>17</v>
      </c>
      <c r="L183" s="18">
        <v>1</v>
      </c>
      <c r="M183" s="18">
        <v>2</v>
      </c>
      <c r="N183" s="18">
        <v>0</v>
      </c>
      <c r="O183" s="18">
        <v>1</v>
      </c>
      <c r="P183" s="18">
        <v>1</v>
      </c>
      <c r="Q183" s="18">
        <v>0</v>
      </c>
      <c r="R183" s="18">
        <v>0</v>
      </c>
      <c r="S183" s="18">
        <v>0</v>
      </c>
      <c r="T183" s="18">
        <v>2</v>
      </c>
      <c r="U183" s="18">
        <v>26</v>
      </c>
    </row>
    <row r="184" spans="1:21" s="17" customFormat="1" ht="12" customHeight="1" x14ac:dyDescent="0.2">
      <c r="A184" s="286" t="s">
        <v>192</v>
      </c>
      <c r="B184" s="286"/>
      <c r="C184" s="18">
        <v>570</v>
      </c>
      <c r="D184" s="18">
        <v>272</v>
      </c>
      <c r="E184" s="18">
        <v>5</v>
      </c>
      <c r="F184" s="18">
        <v>0</v>
      </c>
      <c r="G184" s="18">
        <v>267</v>
      </c>
      <c r="H184" s="18">
        <v>62</v>
      </c>
      <c r="I184" s="18">
        <v>50</v>
      </c>
      <c r="J184" s="18">
        <v>38</v>
      </c>
      <c r="K184" s="18">
        <v>16</v>
      </c>
      <c r="L184" s="18">
        <v>21</v>
      </c>
      <c r="M184" s="18">
        <v>17</v>
      </c>
      <c r="N184" s="18">
        <v>1</v>
      </c>
      <c r="O184" s="18">
        <v>2</v>
      </c>
      <c r="P184" s="18">
        <v>2</v>
      </c>
      <c r="Q184" s="18">
        <v>6</v>
      </c>
      <c r="R184" s="18">
        <v>2</v>
      </c>
      <c r="S184" s="18">
        <v>1</v>
      </c>
      <c r="T184" s="18">
        <v>0</v>
      </c>
      <c r="U184" s="18">
        <v>49</v>
      </c>
    </row>
    <row r="185" spans="1:21" s="17" customFormat="1" ht="12" customHeight="1" x14ac:dyDescent="0.2">
      <c r="A185" s="286" t="s">
        <v>193</v>
      </c>
      <c r="B185" s="286"/>
      <c r="C185" s="18">
        <v>92</v>
      </c>
      <c r="D185" s="18">
        <v>68</v>
      </c>
      <c r="E185" s="18">
        <v>0</v>
      </c>
      <c r="F185" s="18">
        <v>0</v>
      </c>
      <c r="G185" s="18">
        <v>68</v>
      </c>
      <c r="H185" s="18">
        <v>11</v>
      </c>
      <c r="I185" s="18">
        <v>16</v>
      </c>
      <c r="J185" s="18">
        <v>11</v>
      </c>
      <c r="K185" s="18">
        <v>10</v>
      </c>
      <c r="L185" s="18">
        <v>7</v>
      </c>
      <c r="M185" s="18">
        <v>1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12</v>
      </c>
    </row>
    <row r="186" spans="1:21" s="17" customFormat="1" ht="12" customHeight="1" x14ac:dyDescent="0.2">
      <c r="A186" s="286" t="s">
        <v>194</v>
      </c>
      <c r="B186" s="286"/>
      <c r="C186" s="18">
        <v>303</v>
      </c>
      <c r="D186" s="18">
        <v>197</v>
      </c>
      <c r="E186" s="18">
        <v>5</v>
      </c>
      <c r="F186" s="18">
        <v>1</v>
      </c>
      <c r="G186" s="18">
        <v>191</v>
      </c>
      <c r="H186" s="18">
        <v>44</v>
      </c>
      <c r="I186" s="18">
        <v>21</v>
      </c>
      <c r="J186" s="18">
        <v>41</v>
      </c>
      <c r="K186" s="18">
        <v>29</v>
      </c>
      <c r="L186" s="18">
        <v>3</v>
      </c>
      <c r="M186" s="18">
        <v>7</v>
      </c>
      <c r="N186" s="18">
        <v>5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1</v>
      </c>
      <c r="U186" s="18">
        <v>40</v>
      </c>
    </row>
    <row r="187" spans="1:21" s="17" customFormat="1" ht="12" customHeight="1" x14ac:dyDescent="0.2">
      <c r="A187" s="286" t="s">
        <v>195</v>
      </c>
      <c r="B187" s="286"/>
      <c r="C187" s="18">
        <v>482</v>
      </c>
      <c r="D187" s="18">
        <v>241</v>
      </c>
      <c r="E187" s="18">
        <v>1</v>
      </c>
      <c r="F187" s="18">
        <v>2</v>
      </c>
      <c r="G187" s="18">
        <v>238</v>
      </c>
      <c r="H187" s="18">
        <v>54</v>
      </c>
      <c r="I187" s="18">
        <v>20</v>
      </c>
      <c r="J187" s="18">
        <v>46</v>
      </c>
      <c r="K187" s="18">
        <v>32</v>
      </c>
      <c r="L187" s="18">
        <v>34</v>
      </c>
      <c r="M187" s="18">
        <v>5</v>
      </c>
      <c r="N187" s="18">
        <v>1</v>
      </c>
      <c r="O187" s="18">
        <v>0</v>
      </c>
      <c r="P187" s="18">
        <v>0</v>
      </c>
      <c r="Q187" s="18">
        <v>0</v>
      </c>
      <c r="R187" s="18">
        <v>3</v>
      </c>
      <c r="S187" s="18">
        <v>0</v>
      </c>
      <c r="T187" s="18">
        <v>1</v>
      </c>
      <c r="U187" s="18">
        <v>42</v>
      </c>
    </row>
    <row r="188" spans="1:21" s="17" customFormat="1" ht="12" customHeight="1" x14ac:dyDescent="0.2">
      <c r="A188" s="286" t="s">
        <v>196</v>
      </c>
      <c r="B188" s="286"/>
      <c r="C188" s="18">
        <v>512</v>
      </c>
      <c r="D188" s="18">
        <v>265</v>
      </c>
      <c r="E188" s="18">
        <v>4</v>
      </c>
      <c r="F188" s="18">
        <v>0</v>
      </c>
      <c r="G188" s="18">
        <v>261</v>
      </c>
      <c r="H188" s="18">
        <v>78</v>
      </c>
      <c r="I188" s="18">
        <v>35</v>
      </c>
      <c r="J188" s="18">
        <v>49</v>
      </c>
      <c r="K188" s="18">
        <v>24</v>
      </c>
      <c r="L188" s="18">
        <v>16</v>
      </c>
      <c r="M188" s="18">
        <v>3</v>
      </c>
      <c r="N188" s="18">
        <v>0</v>
      </c>
      <c r="O188" s="18">
        <v>0</v>
      </c>
      <c r="P188" s="18">
        <v>0</v>
      </c>
      <c r="Q188" s="18">
        <v>5</v>
      </c>
      <c r="R188" s="18">
        <v>1</v>
      </c>
      <c r="S188" s="18">
        <v>4</v>
      </c>
      <c r="T188" s="18">
        <v>0</v>
      </c>
      <c r="U188" s="18">
        <v>46</v>
      </c>
    </row>
    <row r="189" spans="1:21" s="17" customFormat="1" ht="12" customHeight="1" x14ac:dyDescent="0.2">
      <c r="A189" s="286" t="s">
        <v>197</v>
      </c>
      <c r="B189" s="286"/>
      <c r="C189" s="18">
        <v>112</v>
      </c>
      <c r="D189" s="18">
        <v>68</v>
      </c>
      <c r="E189" s="18">
        <v>0</v>
      </c>
      <c r="F189" s="18">
        <v>0</v>
      </c>
      <c r="G189" s="18">
        <v>68</v>
      </c>
      <c r="H189" s="18">
        <v>13</v>
      </c>
      <c r="I189" s="18">
        <v>15</v>
      </c>
      <c r="J189" s="18">
        <v>12</v>
      </c>
      <c r="K189" s="18">
        <v>5</v>
      </c>
      <c r="L189" s="18">
        <v>3</v>
      </c>
      <c r="M189" s="18">
        <v>3</v>
      </c>
      <c r="N189" s="18">
        <v>3</v>
      </c>
      <c r="O189" s="18">
        <v>0</v>
      </c>
      <c r="P189" s="18">
        <v>0</v>
      </c>
      <c r="Q189" s="18">
        <v>1</v>
      </c>
      <c r="R189" s="18">
        <v>0</v>
      </c>
      <c r="S189" s="18">
        <v>0</v>
      </c>
      <c r="T189" s="18">
        <v>0</v>
      </c>
      <c r="U189" s="18">
        <v>13</v>
      </c>
    </row>
    <row r="190" spans="1:21" s="17" customFormat="1" ht="12" customHeight="1" x14ac:dyDescent="0.2">
      <c r="A190" s="286" t="s">
        <v>198</v>
      </c>
      <c r="B190" s="286"/>
      <c r="C190" s="18">
        <v>89</v>
      </c>
      <c r="D190" s="18">
        <v>51</v>
      </c>
      <c r="E190" s="18">
        <v>2</v>
      </c>
      <c r="F190" s="18">
        <v>0</v>
      </c>
      <c r="G190" s="18">
        <v>49</v>
      </c>
      <c r="H190" s="18">
        <v>3</v>
      </c>
      <c r="I190" s="18">
        <v>12</v>
      </c>
      <c r="J190" s="18">
        <v>6</v>
      </c>
      <c r="K190" s="18">
        <v>10</v>
      </c>
      <c r="L190" s="18">
        <v>3</v>
      </c>
      <c r="M190" s="18">
        <v>1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14</v>
      </c>
    </row>
    <row r="191" spans="1:21" s="17" customFormat="1" ht="12" customHeight="1" x14ac:dyDescent="0.2">
      <c r="A191" s="286" t="s">
        <v>199</v>
      </c>
      <c r="B191" s="286"/>
      <c r="C191" s="18">
        <v>524</v>
      </c>
      <c r="D191" s="18">
        <v>322</v>
      </c>
      <c r="E191" s="18">
        <v>4</v>
      </c>
      <c r="F191" s="18">
        <v>0</v>
      </c>
      <c r="G191" s="18">
        <v>318</v>
      </c>
      <c r="H191" s="18">
        <v>82</v>
      </c>
      <c r="I191" s="18">
        <v>58</v>
      </c>
      <c r="J191" s="18">
        <v>56</v>
      </c>
      <c r="K191" s="18">
        <v>35</v>
      </c>
      <c r="L191" s="18">
        <v>10</v>
      </c>
      <c r="M191" s="18">
        <v>22</v>
      </c>
      <c r="N191" s="18">
        <v>2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53</v>
      </c>
    </row>
    <row r="192" spans="1:21" s="17" customFormat="1" ht="12" customHeight="1" x14ac:dyDescent="0.2">
      <c r="A192" s="286" t="s">
        <v>200</v>
      </c>
      <c r="B192" s="286"/>
      <c r="C192" s="18">
        <v>1390</v>
      </c>
      <c r="D192" s="18">
        <v>844</v>
      </c>
      <c r="E192" s="18">
        <v>12</v>
      </c>
      <c r="F192" s="18">
        <v>1</v>
      </c>
      <c r="G192" s="18">
        <v>831</v>
      </c>
      <c r="H192" s="18">
        <v>144</v>
      </c>
      <c r="I192" s="18">
        <v>123</v>
      </c>
      <c r="J192" s="18">
        <v>183</v>
      </c>
      <c r="K192" s="18">
        <v>126</v>
      </c>
      <c r="L192" s="18">
        <v>41</v>
      </c>
      <c r="M192" s="18">
        <v>35</v>
      </c>
      <c r="N192" s="18">
        <v>6</v>
      </c>
      <c r="O192" s="18">
        <v>6</v>
      </c>
      <c r="P192" s="18">
        <v>7</v>
      </c>
      <c r="Q192" s="18">
        <v>0</v>
      </c>
      <c r="R192" s="18">
        <v>1</v>
      </c>
      <c r="S192" s="18">
        <v>3</v>
      </c>
      <c r="T192" s="18">
        <v>0</v>
      </c>
      <c r="U192" s="18">
        <v>156</v>
      </c>
    </row>
    <row r="193" spans="1:21" s="17" customFormat="1" ht="12" customHeight="1" x14ac:dyDescent="0.2">
      <c r="A193" s="286" t="s">
        <v>201</v>
      </c>
      <c r="B193" s="286"/>
      <c r="C193" s="18">
        <v>78</v>
      </c>
      <c r="D193" s="18">
        <v>47</v>
      </c>
      <c r="E193" s="18">
        <v>1</v>
      </c>
      <c r="F193" s="18">
        <v>0</v>
      </c>
      <c r="G193" s="18">
        <v>46</v>
      </c>
      <c r="H193" s="18">
        <v>14</v>
      </c>
      <c r="I193" s="18">
        <v>11</v>
      </c>
      <c r="J193" s="18">
        <v>5</v>
      </c>
      <c r="K193" s="18">
        <v>4</v>
      </c>
      <c r="L193" s="18">
        <v>1</v>
      </c>
      <c r="M193" s="18">
        <v>0</v>
      </c>
      <c r="N193" s="18">
        <v>1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10</v>
      </c>
    </row>
    <row r="194" spans="1:21" s="17" customFormat="1" ht="12" customHeight="1" x14ac:dyDescent="0.2">
      <c r="A194" s="286" t="s">
        <v>202</v>
      </c>
      <c r="B194" s="286"/>
      <c r="C194" s="18">
        <v>715</v>
      </c>
      <c r="D194" s="18">
        <v>478</v>
      </c>
      <c r="E194" s="18">
        <v>9</v>
      </c>
      <c r="F194" s="18">
        <v>0</v>
      </c>
      <c r="G194" s="18">
        <v>469</v>
      </c>
      <c r="H194" s="18">
        <v>104</v>
      </c>
      <c r="I194" s="18">
        <v>61</v>
      </c>
      <c r="J194" s="18">
        <v>99</v>
      </c>
      <c r="K194" s="18">
        <v>72</v>
      </c>
      <c r="L194" s="18">
        <v>14</v>
      </c>
      <c r="M194" s="18">
        <v>17</v>
      </c>
      <c r="N194" s="18">
        <v>6</v>
      </c>
      <c r="O194" s="18">
        <v>4</v>
      </c>
      <c r="P194" s="18">
        <v>3</v>
      </c>
      <c r="Q194" s="18">
        <v>0</v>
      </c>
      <c r="R194" s="18">
        <v>1</v>
      </c>
      <c r="S194" s="18">
        <v>1</v>
      </c>
      <c r="T194" s="18">
        <v>0</v>
      </c>
      <c r="U194" s="18">
        <v>87</v>
      </c>
    </row>
    <row r="195" spans="1:21" s="17" customFormat="1" ht="12" customHeight="1" x14ac:dyDescent="0.2">
      <c r="A195" s="286" t="s">
        <v>203</v>
      </c>
      <c r="B195" s="286"/>
      <c r="C195" s="18">
        <v>500</v>
      </c>
      <c r="D195" s="18">
        <v>279</v>
      </c>
      <c r="E195" s="18">
        <v>7</v>
      </c>
      <c r="F195" s="18">
        <v>0</v>
      </c>
      <c r="G195" s="18">
        <v>272</v>
      </c>
      <c r="H195" s="18">
        <v>75</v>
      </c>
      <c r="I195" s="18">
        <v>63</v>
      </c>
      <c r="J195" s="18">
        <v>24</v>
      </c>
      <c r="K195" s="18">
        <v>35</v>
      </c>
      <c r="L195" s="18">
        <v>9</v>
      </c>
      <c r="M195" s="18">
        <v>5</v>
      </c>
      <c r="N195" s="18">
        <v>3</v>
      </c>
      <c r="O195" s="18">
        <v>0</v>
      </c>
      <c r="P195" s="18">
        <v>0</v>
      </c>
      <c r="Q195" s="18">
        <v>0</v>
      </c>
      <c r="R195" s="18">
        <v>1</v>
      </c>
      <c r="S195" s="18">
        <v>1</v>
      </c>
      <c r="T195" s="18">
        <v>0</v>
      </c>
      <c r="U195" s="18">
        <v>56</v>
      </c>
    </row>
    <row r="196" spans="1:21" s="17" customFormat="1" ht="12" customHeight="1" x14ac:dyDescent="0.2">
      <c r="A196" s="287" t="s">
        <v>204</v>
      </c>
      <c r="B196" s="287"/>
      <c r="C196" s="23">
        <v>274</v>
      </c>
      <c r="D196" s="23">
        <v>141</v>
      </c>
      <c r="E196" s="23">
        <v>2</v>
      </c>
      <c r="F196" s="23">
        <v>0</v>
      </c>
      <c r="G196" s="23">
        <v>139</v>
      </c>
      <c r="H196" s="23">
        <v>32</v>
      </c>
      <c r="I196" s="23">
        <v>22</v>
      </c>
      <c r="J196" s="23">
        <v>29</v>
      </c>
      <c r="K196" s="23">
        <v>21</v>
      </c>
      <c r="L196" s="23">
        <v>5</v>
      </c>
      <c r="M196" s="23">
        <v>3</v>
      </c>
      <c r="N196" s="23">
        <v>0</v>
      </c>
      <c r="O196" s="23">
        <v>1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26</v>
      </c>
    </row>
    <row r="197" spans="1:21" s="17" customFormat="1" ht="12" customHeight="1" x14ac:dyDescent="0.2">
      <c r="A197" s="22"/>
      <c r="B197" s="22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:21" s="17" customFormat="1" ht="12" customHeight="1" x14ac:dyDescent="0.2">
      <c r="A198" s="285" t="s">
        <v>205</v>
      </c>
      <c r="B198" s="285"/>
      <c r="C198" s="16">
        <f t="shared" ref="C198:L198" si="90">SUM(C199:C207)</f>
        <v>4190</v>
      </c>
      <c r="D198" s="16">
        <f t="shared" si="90"/>
        <v>2778</v>
      </c>
      <c r="E198" s="16">
        <f t="shared" si="90"/>
        <v>28</v>
      </c>
      <c r="F198" s="16">
        <f t="shared" si="90"/>
        <v>0</v>
      </c>
      <c r="G198" s="16">
        <f t="shared" si="90"/>
        <v>2750</v>
      </c>
      <c r="H198" s="16">
        <f t="shared" si="90"/>
        <v>511</v>
      </c>
      <c r="I198" s="16">
        <f t="shared" si="90"/>
        <v>693</v>
      </c>
      <c r="J198" s="16">
        <f t="shared" si="90"/>
        <v>436</v>
      </c>
      <c r="K198" s="16">
        <f t="shared" si="90"/>
        <v>305</v>
      </c>
      <c r="L198" s="16">
        <f t="shared" si="90"/>
        <v>98</v>
      </c>
      <c r="M198" s="16">
        <f t="shared" ref="M198:U198" si="91">SUM(M199:M207)</f>
        <v>79</v>
      </c>
      <c r="N198" s="16">
        <f t="shared" si="91"/>
        <v>19</v>
      </c>
      <c r="O198" s="16">
        <f t="shared" si="91"/>
        <v>14</v>
      </c>
      <c r="P198" s="16">
        <f t="shared" si="91"/>
        <v>11</v>
      </c>
      <c r="Q198" s="16">
        <f t="shared" si="91"/>
        <v>7</v>
      </c>
      <c r="R198" s="16">
        <f t="shared" si="91"/>
        <v>3</v>
      </c>
      <c r="S198" s="16">
        <f t="shared" si="91"/>
        <v>6</v>
      </c>
      <c r="T198" s="16">
        <f t="shared" si="91"/>
        <v>4</v>
      </c>
      <c r="U198" s="16">
        <f t="shared" si="91"/>
        <v>564</v>
      </c>
    </row>
    <row r="199" spans="1:21" s="17" customFormat="1" ht="12" customHeight="1" x14ac:dyDescent="0.2">
      <c r="A199" s="286" t="s">
        <v>206</v>
      </c>
      <c r="B199" s="286"/>
      <c r="C199" s="18">
        <v>402</v>
      </c>
      <c r="D199" s="18">
        <v>296</v>
      </c>
      <c r="E199" s="18">
        <v>7</v>
      </c>
      <c r="F199" s="18">
        <v>0</v>
      </c>
      <c r="G199" s="18">
        <v>289</v>
      </c>
      <c r="H199" s="18">
        <v>58</v>
      </c>
      <c r="I199" s="18">
        <v>63</v>
      </c>
      <c r="J199" s="18">
        <v>54</v>
      </c>
      <c r="K199" s="18">
        <v>26</v>
      </c>
      <c r="L199" s="18">
        <v>11</v>
      </c>
      <c r="M199" s="18">
        <v>13</v>
      </c>
      <c r="N199" s="18">
        <v>2</v>
      </c>
      <c r="O199" s="18">
        <v>5</v>
      </c>
      <c r="P199" s="18">
        <v>1</v>
      </c>
      <c r="Q199" s="18">
        <v>0</v>
      </c>
      <c r="R199" s="18">
        <v>0</v>
      </c>
      <c r="S199" s="18">
        <v>2</v>
      </c>
      <c r="T199" s="18">
        <v>0</v>
      </c>
      <c r="U199" s="18">
        <v>54</v>
      </c>
    </row>
    <row r="200" spans="1:21" s="17" customFormat="1" ht="12" customHeight="1" x14ac:dyDescent="0.2">
      <c r="A200" s="286" t="s">
        <v>207</v>
      </c>
      <c r="B200" s="286"/>
      <c r="C200" s="18">
        <v>49</v>
      </c>
      <c r="D200" s="18">
        <v>26</v>
      </c>
      <c r="E200" s="18">
        <v>0</v>
      </c>
      <c r="F200" s="18">
        <v>0</v>
      </c>
      <c r="G200" s="18">
        <v>26</v>
      </c>
      <c r="H200" s="18">
        <v>3</v>
      </c>
      <c r="I200" s="18">
        <v>10</v>
      </c>
      <c r="J200" s="18">
        <v>6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7</v>
      </c>
    </row>
    <row r="201" spans="1:21" s="17" customFormat="1" ht="12" customHeight="1" x14ac:dyDescent="0.2">
      <c r="A201" s="286" t="s">
        <v>208</v>
      </c>
      <c r="B201" s="286"/>
      <c r="C201" s="18">
        <v>53</v>
      </c>
      <c r="D201" s="18">
        <v>37</v>
      </c>
      <c r="E201" s="18">
        <v>1</v>
      </c>
      <c r="F201" s="18">
        <v>0</v>
      </c>
      <c r="G201" s="18">
        <v>36</v>
      </c>
      <c r="H201" s="18">
        <v>3</v>
      </c>
      <c r="I201" s="18">
        <v>11</v>
      </c>
      <c r="J201" s="18">
        <v>6</v>
      </c>
      <c r="K201" s="18">
        <v>1</v>
      </c>
      <c r="L201" s="18">
        <v>3</v>
      </c>
      <c r="M201" s="18">
        <v>2</v>
      </c>
      <c r="N201" s="18">
        <v>1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1</v>
      </c>
      <c r="U201" s="18">
        <v>8</v>
      </c>
    </row>
    <row r="202" spans="1:21" s="17" customFormat="1" ht="12" customHeight="1" x14ac:dyDescent="0.2">
      <c r="A202" s="286" t="s">
        <v>209</v>
      </c>
      <c r="B202" s="286"/>
      <c r="C202" s="18">
        <v>55</v>
      </c>
      <c r="D202" s="18">
        <v>29</v>
      </c>
      <c r="E202" s="18">
        <v>0</v>
      </c>
      <c r="F202" s="18">
        <v>0</v>
      </c>
      <c r="G202" s="18">
        <v>29</v>
      </c>
      <c r="H202" s="18">
        <v>6</v>
      </c>
      <c r="I202" s="18">
        <v>4</v>
      </c>
      <c r="J202" s="18">
        <v>8</v>
      </c>
      <c r="K202" s="18">
        <v>2</v>
      </c>
      <c r="L202" s="18">
        <v>1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8</v>
      </c>
    </row>
    <row r="203" spans="1:21" s="17" customFormat="1" ht="12" customHeight="1" x14ac:dyDescent="0.2">
      <c r="A203" s="286" t="s">
        <v>210</v>
      </c>
      <c r="B203" s="286"/>
      <c r="C203" s="18">
        <v>847</v>
      </c>
      <c r="D203" s="18">
        <v>575</v>
      </c>
      <c r="E203" s="18">
        <v>3</v>
      </c>
      <c r="F203" s="18">
        <v>0</v>
      </c>
      <c r="G203" s="18">
        <v>572</v>
      </c>
      <c r="H203" s="18">
        <v>103</v>
      </c>
      <c r="I203" s="18">
        <v>167</v>
      </c>
      <c r="J203" s="18">
        <v>69</v>
      </c>
      <c r="K203" s="18">
        <v>65</v>
      </c>
      <c r="L203" s="18">
        <v>18</v>
      </c>
      <c r="M203" s="18">
        <v>17</v>
      </c>
      <c r="N203" s="18">
        <v>2</v>
      </c>
      <c r="O203" s="18">
        <v>3</v>
      </c>
      <c r="P203" s="18">
        <v>1</v>
      </c>
      <c r="Q203" s="18">
        <v>2</v>
      </c>
      <c r="R203" s="18">
        <v>1</v>
      </c>
      <c r="S203" s="18">
        <v>0</v>
      </c>
      <c r="T203" s="18">
        <v>1</v>
      </c>
      <c r="U203" s="18">
        <v>123</v>
      </c>
    </row>
    <row r="204" spans="1:21" s="17" customFormat="1" ht="12" customHeight="1" x14ac:dyDescent="0.2">
      <c r="A204" s="286" t="s">
        <v>211</v>
      </c>
      <c r="B204" s="286"/>
      <c r="C204" s="18">
        <v>576</v>
      </c>
      <c r="D204" s="18">
        <v>358</v>
      </c>
      <c r="E204" s="18">
        <v>3</v>
      </c>
      <c r="F204" s="18">
        <v>0</v>
      </c>
      <c r="G204" s="18">
        <v>355</v>
      </c>
      <c r="H204" s="18">
        <v>34</v>
      </c>
      <c r="I204" s="18">
        <v>85</v>
      </c>
      <c r="J204" s="18">
        <v>88</v>
      </c>
      <c r="K204" s="18">
        <v>44</v>
      </c>
      <c r="L204" s="18">
        <v>12</v>
      </c>
      <c r="M204" s="18">
        <v>11</v>
      </c>
      <c r="N204" s="18">
        <v>4</v>
      </c>
      <c r="O204" s="18">
        <v>0</v>
      </c>
      <c r="P204" s="18">
        <v>3</v>
      </c>
      <c r="Q204" s="18">
        <v>0</v>
      </c>
      <c r="R204" s="18">
        <v>0</v>
      </c>
      <c r="S204" s="18">
        <v>1</v>
      </c>
      <c r="T204" s="18">
        <v>0</v>
      </c>
      <c r="U204" s="18">
        <v>73</v>
      </c>
    </row>
    <row r="205" spans="1:21" s="17" customFormat="1" ht="12" customHeight="1" x14ac:dyDescent="0.2">
      <c r="A205" s="286" t="s">
        <v>212</v>
      </c>
      <c r="B205" s="286"/>
      <c r="C205" s="18">
        <v>454</v>
      </c>
      <c r="D205" s="18">
        <v>331</v>
      </c>
      <c r="E205" s="18">
        <v>4</v>
      </c>
      <c r="F205" s="18">
        <v>0</v>
      </c>
      <c r="G205" s="18">
        <v>327</v>
      </c>
      <c r="H205" s="18">
        <v>45</v>
      </c>
      <c r="I205" s="18">
        <v>120</v>
      </c>
      <c r="J205" s="18">
        <v>36</v>
      </c>
      <c r="K205" s="18">
        <v>38</v>
      </c>
      <c r="L205" s="18">
        <v>18</v>
      </c>
      <c r="M205" s="18">
        <v>1</v>
      </c>
      <c r="N205" s="18">
        <v>0</v>
      </c>
      <c r="O205" s="18">
        <v>0</v>
      </c>
      <c r="P205" s="18">
        <v>1</v>
      </c>
      <c r="Q205" s="18">
        <v>1</v>
      </c>
      <c r="R205" s="18">
        <v>0</v>
      </c>
      <c r="S205" s="18">
        <v>0</v>
      </c>
      <c r="T205" s="18">
        <v>0</v>
      </c>
      <c r="U205" s="18">
        <v>67</v>
      </c>
    </row>
    <row r="206" spans="1:21" s="17" customFormat="1" ht="12" customHeight="1" x14ac:dyDescent="0.2">
      <c r="A206" s="286" t="s">
        <v>213</v>
      </c>
      <c r="B206" s="286"/>
      <c r="C206" s="18">
        <v>45</v>
      </c>
      <c r="D206" s="18">
        <v>23</v>
      </c>
      <c r="E206" s="18">
        <v>1</v>
      </c>
      <c r="F206" s="18">
        <v>0</v>
      </c>
      <c r="G206" s="18">
        <v>22</v>
      </c>
      <c r="H206" s="18">
        <v>12</v>
      </c>
      <c r="I206" s="18">
        <v>1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4</v>
      </c>
      <c r="P206" s="18">
        <v>1</v>
      </c>
      <c r="Q206" s="18">
        <v>0</v>
      </c>
      <c r="R206" s="18">
        <v>0</v>
      </c>
      <c r="S206" s="18">
        <v>0</v>
      </c>
      <c r="T206" s="18">
        <v>0</v>
      </c>
      <c r="U206" s="18">
        <v>3</v>
      </c>
    </row>
    <row r="207" spans="1:21" s="17" customFormat="1" ht="12" customHeight="1" x14ac:dyDescent="0.2">
      <c r="A207" s="287" t="s">
        <v>214</v>
      </c>
      <c r="B207" s="287"/>
      <c r="C207" s="23">
        <v>1709</v>
      </c>
      <c r="D207" s="23">
        <v>1103</v>
      </c>
      <c r="E207" s="23">
        <v>9</v>
      </c>
      <c r="F207" s="23">
        <v>0</v>
      </c>
      <c r="G207" s="23">
        <v>1094</v>
      </c>
      <c r="H207" s="23">
        <v>247</v>
      </c>
      <c r="I207" s="23">
        <v>232</v>
      </c>
      <c r="J207" s="23">
        <v>168</v>
      </c>
      <c r="K207" s="23">
        <v>129</v>
      </c>
      <c r="L207" s="23">
        <v>35</v>
      </c>
      <c r="M207" s="23">
        <v>35</v>
      </c>
      <c r="N207" s="23">
        <v>10</v>
      </c>
      <c r="O207" s="23">
        <v>2</v>
      </c>
      <c r="P207" s="23">
        <v>4</v>
      </c>
      <c r="Q207" s="23">
        <v>4</v>
      </c>
      <c r="R207" s="23">
        <v>2</v>
      </c>
      <c r="S207" s="23">
        <v>3</v>
      </c>
      <c r="T207" s="23">
        <v>2</v>
      </c>
      <c r="U207" s="23">
        <v>221</v>
      </c>
    </row>
    <row r="208" spans="1:21" s="17" customFormat="1" ht="12" customHeight="1" x14ac:dyDescent="0.2">
      <c r="A208" s="22"/>
      <c r="B208" s="22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1:21" s="17" customFormat="1" ht="12" customHeight="1" x14ac:dyDescent="0.2">
      <c r="A209" s="285" t="s">
        <v>215</v>
      </c>
      <c r="B209" s="285"/>
      <c r="C209" s="16">
        <f t="shared" ref="C209:L209" si="92">SUM(C210:C227)</f>
        <v>28519</v>
      </c>
      <c r="D209" s="16">
        <f t="shared" si="92"/>
        <v>19508</v>
      </c>
      <c r="E209" s="16">
        <f t="shared" si="92"/>
        <v>310</v>
      </c>
      <c r="F209" s="16">
        <f t="shared" si="92"/>
        <v>37</v>
      </c>
      <c r="G209" s="16">
        <f t="shared" si="92"/>
        <v>19161</v>
      </c>
      <c r="H209" s="16">
        <f t="shared" si="92"/>
        <v>5371</v>
      </c>
      <c r="I209" s="16">
        <f t="shared" si="92"/>
        <v>3405</v>
      </c>
      <c r="J209" s="16">
        <f t="shared" si="92"/>
        <v>3193</v>
      </c>
      <c r="K209" s="16">
        <f t="shared" si="92"/>
        <v>1914</v>
      </c>
      <c r="L209" s="16">
        <f t="shared" si="92"/>
        <v>534</v>
      </c>
      <c r="M209" s="16">
        <f t="shared" ref="M209:U209" si="93">SUM(M210:M227)</f>
        <v>675</v>
      </c>
      <c r="N209" s="16">
        <f t="shared" si="93"/>
        <v>133</v>
      </c>
      <c r="O209" s="16">
        <f t="shared" si="93"/>
        <v>228</v>
      </c>
      <c r="P209" s="16">
        <f t="shared" si="93"/>
        <v>37</v>
      </c>
      <c r="Q209" s="16">
        <f t="shared" si="93"/>
        <v>37</v>
      </c>
      <c r="R209" s="16">
        <f t="shared" si="93"/>
        <v>42</v>
      </c>
      <c r="S209" s="16">
        <f t="shared" si="93"/>
        <v>48</v>
      </c>
      <c r="T209" s="16">
        <f t="shared" si="93"/>
        <v>3</v>
      </c>
      <c r="U209" s="16">
        <f t="shared" si="93"/>
        <v>3541</v>
      </c>
    </row>
    <row r="210" spans="1:21" s="17" customFormat="1" ht="12" customHeight="1" x14ac:dyDescent="0.2">
      <c r="A210" s="286" t="s">
        <v>216</v>
      </c>
      <c r="B210" s="286"/>
      <c r="C210" s="18">
        <v>2312</v>
      </c>
      <c r="D210" s="18">
        <v>1584</v>
      </c>
      <c r="E210" s="18">
        <v>23</v>
      </c>
      <c r="F210" s="18">
        <v>3</v>
      </c>
      <c r="G210" s="18">
        <v>1558</v>
      </c>
      <c r="H210" s="18">
        <v>368</v>
      </c>
      <c r="I210" s="18">
        <v>204</v>
      </c>
      <c r="J210" s="18">
        <v>270</v>
      </c>
      <c r="K210" s="18">
        <v>226</v>
      </c>
      <c r="L210" s="18">
        <v>38</v>
      </c>
      <c r="M210" s="18">
        <v>49</v>
      </c>
      <c r="N210" s="18">
        <v>11</v>
      </c>
      <c r="O210" s="18">
        <v>18</v>
      </c>
      <c r="P210" s="18">
        <v>1</v>
      </c>
      <c r="Q210" s="18">
        <v>1</v>
      </c>
      <c r="R210" s="18">
        <v>5</v>
      </c>
      <c r="S210" s="18">
        <v>2</v>
      </c>
      <c r="T210" s="18">
        <v>0</v>
      </c>
      <c r="U210" s="18">
        <v>365</v>
      </c>
    </row>
    <row r="211" spans="1:21" s="17" customFormat="1" ht="12" customHeight="1" x14ac:dyDescent="0.2">
      <c r="A211" s="286" t="s">
        <v>217</v>
      </c>
      <c r="B211" s="286"/>
      <c r="C211" s="18">
        <v>10187</v>
      </c>
      <c r="D211" s="18">
        <v>6486</v>
      </c>
      <c r="E211" s="18">
        <v>109</v>
      </c>
      <c r="F211" s="18">
        <v>16</v>
      </c>
      <c r="G211" s="18">
        <v>6361</v>
      </c>
      <c r="H211" s="18">
        <v>1569</v>
      </c>
      <c r="I211" s="18">
        <v>957</v>
      </c>
      <c r="J211" s="18">
        <v>1210</v>
      </c>
      <c r="K211" s="18">
        <v>669</v>
      </c>
      <c r="L211" s="18">
        <v>203</v>
      </c>
      <c r="M211" s="18">
        <v>297</v>
      </c>
      <c r="N211" s="18">
        <v>63</v>
      </c>
      <c r="O211" s="18">
        <v>100</v>
      </c>
      <c r="P211" s="18">
        <v>16</v>
      </c>
      <c r="Q211" s="18">
        <v>11</v>
      </c>
      <c r="R211" s="18">
        <v>13</v>
      </c>
      <c r="S211" s="28">
        <v>19</v>
      </c>
      <c r="T211" s="18">
        <v>1</v>
      </c>
      <c r="U211" s="18">
        <v>1233</v>
      </c>
    </row>
    <row r="212" spans="1:21" s="17" customFormat="1" ht="12" customHeight="1" x14ac:dyDescent="0.2">
      <c r="A212" s="286" t="s">
        <v>218</v>
      </c>
      <c r="B212" s="286"/>
      <c r="C212" s="18">
        <v>1113</v>
      </c>
      <c r="D212" s="18">
        <v>731</v>
      </c>
      <c r="E212" s="18">
        <v>11</v>
      </c>
      <c r="F212" s="18">
        <v>1</v>
      </c>
      <c r="G212" s="18">
        <v>719</v>
      </c>
      <c r="H212" s="18">
        <v>252</v>
      </c>
      <c r="I212" s="18">
        <v>124</v>
      </c>
      <c r="J212" s="18">
        <v>73</v>
      </c>
      <c r="K212" s="18">
        <v>94</v>
      </c>
      <c r="L212" s="18">
        <v>20</v>
      </c>
      <c r="M212" s="18">
        <v>21</v>
      </c>
      <c r="N212" s="18">
        <v>1</v>
      </c>
      <c r="O212" s="18">
        <v>8</v>
      </c>
      <c r="P212" s="18">
        <v>3</v>
      </c>
      <c r="Q212" s="18">
        <v>1</v>
      </c>
      <c r="R212" s="18">
        <v>2</v>
      </c>
      <c r="S212" s="18">
        <v>2</v>
      </c>
      <c r="T212" s="18">
        <v>0</v>
      </c>
      <c r="U212" s="18">
        <v>118</v>
      </c>
    </row>
    <row r="213" spans="1:21" s="17" customFormat="1" ht="12" customHeight="1" x14ac:dyDescent="0.2">
      <c r="A213" s="286" t="s">
        <v>219</v>
      </c>
      <c r="B213" s="286"/>
      <c r="C213" s="18">
        <v>1701</v>
      </c>
      <c r="D213" s="18">
        <v>1239</v>
      </c>
      <c r="E213" s="18">
        <v>14</v>
      </c>
      <c r="F213" s="18">
        <v>2</v>
      </c>
      <c r="G213" s="18">
        <v>1223</v>
      </c>
      <c r="H213" s="18">
        <v>290</v>
      </c>
      <c r="I213" s="18">
        <v>253</v>
      </c>
      <c r="J213" s="18">
        <v>233</v>
      </c>
      <c r="K213" s="18">
        <v>112</v>
      </c>
      <c r="L213" s="18">
        <v>30</v>
      </c>
      <c r="M213" s="18">
        <v>53</v>
      </c>
      <c r="N213" s="18">
        <v>2</v>
      </c>
      <c r="O213" s="18">
        <v>10</v>
      </c>
      <c r="P213" s="18">
        <v>3</v>
      </c>
      <c r="Q213" s="18">
        <v>1</v>
      </c>
      <c r="R213" s="18">
        <v>2</v>
      </c>
      <c r="S213" s="18">
        <v>2</v>
      </c>
      <c r="T213" s="18">
        <v>0</v>
      </c>
      <c r="U213" s="18">
        <v>232</v>
      </c>
    </row>
    <row r="214" spans="1:21" s="17" customFormat="1" ht="12" customHeight="1" x14ac:dyDescent="0.2">
      <c r="A214" s="286" t="s">
        <v>220</v>
      </c>
      <c r="B214" s="286"/>
      <c r="C214" s="18">
        <v>4653</v>
      </c>
      <c r="D214" s="18">
        <v>3131</v>
      </c>
      <c r="E214" s="18">
        <v>50</v>
      </c>
      <c r="F214" s="18">
        <v>3</v>
      </c>
      <c r="G214" s="18">
        <v>3078</v>
      </c>
      <c r="H214" s="18">
        <v>885</v>
      </c>
      <c r="I214" s="18">
        <v>451</v>
      </c>
      <c r="J214" s="18">
        <v>550</v>
      </c>
      <c r="K214" s="18">
        <v>328</v>
      </c>
      <c r="L214" s="18">
        <v>88</v>
      </c>
      <c r="M214" s="18">
        <v>103</v>
      </c>
      <c r="N214" s="18">
        <v>23</v>
      </c>
      <c r="O214" s="18">
        <v>40</v>
      </c>
      <c r="P214" s="18">
        <v>5</v>
      </c>
      <c r="Q214" s="18">
        <v>8</v>
      </c>
      <c r="R214" s="18">
        <v>9</v>
      </c>
      <c r="S214" s="18">
        <v>10</v>
      </c>
      <c r="T214" s="18">
        <v>1</v>
      </c>
      <c r="U214" s="18">
        <v>577</v>
      </c>
    </row>
    <row r="215" spans="1:21" s="17" customFormat="1" ht="12" customHeight="1" x14ac:dyDescent="0.2">
      <c r="A215" s="286" t="s">
        <v>221</v>
      </c>
      <c r="B215" s="286"/>
      <c r="C215" s="18">
        <v>433</v>
      </c>
      <c r="D215" s="18">
        <v>348</v>
      </c>
      <c r="E215" s="18">
        <v>3</v>
      </c>
      <c r="F215" s="18">
        <v>0</v>
      </c>
      <c r="G215" s="18">
        <v>345</v>
      </c>
      <c r="H215" s="18">
        <v>69</v>
      </c>
      <c r="I215" s="18">
        <v>102</v>
      </c>
      <c r="J215" s="18">
        <v>56</v>
      </c>
      <c r="K215" s="18">
        <v>27</v>
      </c>
      <c r="L215" s="18">
        <v>2</v>
      </c>
      <c r="M215" s="18">
        <v>10</v>
      </c>
      <c r="N215" s="18">
        <v>2</v>
      </c>
      <c r="O215" s="18">
        <v>3</v>
      </c>
      <c r="P215" s="18">
        <v>0</v>
      </c>
      <c r="Q215" s="18">
        <v>0</v>
      </c>
      <c r="R215" s="18">
        <v>0</v>
      </c>
      <c r="S215" s="18">
        <v>1</v>
      </c>
      <c r="T215" s="18">
        <v>0</v>
      </c>
      <c r="U215" s="18">
        <v>73</v>
      </c>
    </row>
    <row r="216" spans="1:21" s="17" customFormat="1" ht="12" customHeight="1" x14ac:dyDescent="0.2">
      <c r="A216" s="286" t="s">
        <v>222</v>
      </c>
      <c r="B216" s="286"/>
      <c r="C216" s="18">
        <v>490</v>
      </c>
      <c r="D216" s="18">
        <v>388</v>
      </c>
      <c r="E216" s="18">
        <v>7</v>
      </c>
      <c r="F216" s="18">
        <v>1</v>
      </c>
      <c r="G216" s="18">
        <v>380</v>
      </c>
      <c r="H216" s="18">
        <v>129</v>
      </c>
      <c r="I216" s="18">
        <v>95</v>
      </c>
      <c r="J216" s="18">
        <v>52</v>
      </c>
      <c r="K216" s="18">
        <v>25</v>
      </c>
      <c r="L216" s="18">
        <v>3</v>
      </c>
      <c r="M216" s="18">
        <v>3</v>
      </c>
      <c r="N216" s="18">
        <v>6</v>
      </c>
      <c r="O216" s="18">
        <v>4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63</v>
      </c>
    </row>
    <row r="217" spans="1:21" s="17" customFormat="1" ht="12" customHeight="1" x14ac:dyDescent="0.2">
      <c r="A217" s="286" t="s">
        <v>223</v>
      </c>
      <c r="B217" s="286"/>
      <c r="C217" s="18">
        <v>558</v>
      </c>
      <c r="D217" s="18">
        <v>353</v>
      </c>
      <c r="E217" s="18">
        <v>8</v>
      </c>
      <c r="F217" s="18">
        <v>0</v>
      </c>
      <c r="G217" s="18">
        <v>345</v>
      </c>
      <c r="H217" s="18">
        <v>99</v>
      </c>
      <c r="I217" s="18">
        <v>86</v>
      </c>
      <c r="J217" s="18">
        <v>43</v>
      </c>
      <c r="K217" s="18">
        <v>26</v>
      </c>
      <c r="L217" s="18">
        <v>14</v>
      </c>
      <c r="M217" s="18">
        <v>16</v>
      </c>
      <c r="N217" s="18">
        <v>3</v>
      </c>
      <c r="O217" s="18">
        <v>3</v>
      </c>
      <c r="P217" s="18">
        <v>1</v>
      </c>
      <c r="Q217" s="18">
        <v>3</v>
      </c>
      <c r="R217" s="18">
        <v>0</v>
      </c>
      <c r="S217" s="18">
        <v>0</v>
      </c>
      <c r="T217" s="18">
        <v>0</v>
      </c>
      <c r="U217" s="18">
        <v>51</v>
      </c>
    </row>
    <row r="218" spans="1:21" s="17" customFormat="1" ht="12" customHeight="1" x14ac:dyDescent="0.2">
      <c r="A218" s="286" t="s">
        <v>224</v>
      </c>
      <c r="B218" s="286"/>
      <c r="C218" s="18">
        <v>314</v>
      </c>
      <c r="D218" s="18">
        <v>256</v>
      </c>
      <c r="E218" s="18">
        <v>2</v>
      </c>
      <c r="F218" s="18">
        <v>1</v>
      </c>
      <c r="G218" s="18">
        <v>253</v>
      </c>
      <c r="H218" s="18">
        <v>49</v>
      </c>
      <c r="I218" s="18">
        <v>134</v>
      </c>
      <c r="J218" s="18">
        <v>13</v>
      </c>
      <c r="K218" s="18">
        <v>24</v>
      </c>
      <c r="L218" s="18">
        <v>14</v>
      </c>
      <c r="M218" s="18">
        <v>1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18</v>
      </c>
    </row>
    <row r="219" spans="1:21" s="17" customFormat="1" ht="12" customHeight="1" x14ac:dyDescent="0.2">
      <c r="A219" s="286" t="s">
        <v>225</v>
      </c>
      <c r="B219" s="286"/>
      <c r="C219" s="18">
        <v>873</v>
      </c>
      <c r="D219" s="18">
        <v>651</v>
      </c>
      <c r="E219" s="18">
        <v>12</v>
      </c>
      <c r="F219" s="18">
        <v>2</v>
      </c>
      <c r="G219" s="18">
        <v>637</v>
      </c>
      <c r="H219" s="18">
        <v>223</v>
      </c>
      <c r="I219" s="18">
        <v>105</v>
      </c>
      <c r="J219" s="18">
        <v>109</v>
      </c>
      <c r="K219" s="18">
        <v>39</v>
      </c>
      <c r="L219" s="18">
        <v>16</v>
      </c>
      <c r="M219" s="18">
        <v>17</v>
      </c>
      <c r="N219" s="18">
        <v>2</v>
      </c>
      <c r="O219" s="18">
        <v>20</v>
      </c>
      <c r="P219" s="18">
        <v>0</v>
      </c>
      <c r="Q219" s="18">
        <v>1</v>
      </c>
      <c r="R219" s="18">
        <v>2</v>
      </c>
      <c r="S219" s="18">
        <v>2</v>
      </c>
      <c r="T219" s="18">
        <v>0</v>
      </c>
      <c r="U219" s="18">
        <v>101</v>
      </c>
    </row>
    <row r="220" spans="1:21" s="17" customFormat="1" ht="12" customHeight="1" x14ac:dyDescent="0.2">
      <c r="A220" s="286" t="s">
        <v>226</v>
      </c>
      <c r="B220" s="286"/>
      <c r="C220" s="18">
        <v>296</v>
      </c>
      <c r="D220" s="18">
        <v>243</v>
      </c>
      <c r="E220" s="18">
        <v>1</v>
      </c>
      <c r="F220" s="18">
        <v>1</v>
      </c>
      <c r="G220" s="18">
        <v>241</v>
      </c>
      <c r="H220" s="18">
        <v>74</v>
      </c>
      <c r="I220" s="18">
        <v>74</v>
      </c>
      <c r="J220" s="18">
        <v>39</v>
      </c>
      <c r="K220" s="18">
        <v>17</v>
      </c>
      <c r="L220" s="18">
        <v>1</v>
      </c>
      <c r="M220" s="18">
        <v>7</v>
      </c>
      <c r="N220" s="18">
        <v>0</v>
      </c>
      <c r="O220" s="18">
        <v>0</v>
      </c>
      <c r="P220" s="18">
        <v>0</v>
      </c>
      <c r="Q220" s="18">
        <v>0</v>
      </c>
      <c r="R220" s="18">
        <v>1</v>
      </c>
      <c r="S220" s="18">
        <v>3</v>
      </c>
      <c r="T220" s="18">
        <v>0</v>
      </c>
      <c r="U220" s="18">
        <v>25</v>
      </c>
    </row>
    <row r="221" spans="1:21" s="17" customFormat="1" ht="12" customHeight="1" x14ac:dyDescent="0.2">
      <c r="A221" s="286" t="s">
        <v>227</v>
      </c>
      <c r="B221" s="286"/>
      <c r="C221" s="18">
        <v>73</v>
      </c>
      <c r="D221" s="18">
        <v>54</v>
      </c>
      <c r="E221" s="18">
        <v>0</v>
      </c>
      <c r="F221" s="18">
        <v>0</v>
      </c>
      <c r="G221" s="18">
        <v>54</v>
      </c>
      <c r="H221" s="18">
        <v>11</v>
      </c>
      <c r="I221" s="18">
        <v>2</v>
      </c>
      <c r="J221" s="18">
        <v>19</v>
      </c>
      <c r="K221" s="18">
        <v>4</v>
      </c>
      <c r="L221" s="18">
        <v>4</v>
      </c>
      <c r="M221" s="18">
        <v>4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10</v>
      </c>
    </row>
    <row r="222" spans="1:21" s="17" customFormat="1" ht="12" customHeight="1" x14ac:dyDescent="0.2">
      <c r="A222" s="286" t="s">
        <v>228</v>
      </c>
      <c r="B222" s="286"/>
      <c r="C222" s="18">
        <v>1510</v>
      </c>
      <c r="D222" s="18">
        <v>1111</v>
      </c>
      <c r="E222" s="18">
        <v>33</v>
      </c>
      <c r="F222" s="18">
        <v>3</v>
      </c>
      <c r="G222" s="18">
        <v>1075</v>
      </c>
      <c r="H222" s="18">
        <v>257</v>
      </c>
      <c r="I222" s="18">
        <v>316</v>
      </c>
      <c r="J222" s="18">
        <v>164</v>
      </c>
      <c r="K222" s="18">
        <v>90</v>
      </c>
      <c r="L222" s="18">
        <v>22</v>
      </c>
      <c r="M222" s="18">
        <v>19</v>
      </c>
      <c r="N222" s="18">
        <v>7</v>
      </c>
      <c r="O222" s="18">
        <v>5</v>
      </c>
      <c r="P222" s="18">
        <v>3</v>
      </c>
      <c r="Q222" s="18">
        <v>4</v>
      </c>
      <c r="R222" s="18">
        <v>3</v>
      </c>
      <c r="S222" s="18">
        <v>0</v>
      </c>
      <c r="T222" s="18">
        <v>1</v>
      </c>
      <c r="U222" s="18">
        <v>184</v>
      </c>
    </row>
    <row r="223" spans="1:21" s="17" customFormat="1" ht="12" customHeight="1" x14ac:dyDescent="0.2">
      <c r="A223" s="286" t="s">
        <v>229</v>
      </c>
      <c r="B223" s="286"/>
      <c r="C223" s="18">
        <v>438</v>
      </c>
      <c r="D223" s="18">
        <v>319</v>
      </c>
      <c r="E223" s="18">
        <v>1</v>
      </c>
      <c r="F223" s="18">
        <v>0</v>
      </c>
      <c r="G223" s="18">
        <v>318</v>
      </c>
      <c r="H223" s="18">
        <v>108</v>
      </c>
      <c r="I223" s="18">
        <v>65</v>
      </c>
      <c r="J223" s="18">
        <v>53</v>
      </c>
      <c r="K223" s="18">
        <v>26</v>
      </c>
      <c r="L223" s="18">
        <v>8</v>
      </c>
      <c r="M223" s="18">
        <v>8</v>
      </c>
      <c r="N223" s="18">
        <v>1</v>
      </c>
      <c r="O223" s="18">
        <v>1</v>
      </c>
      <c r="P223" s="18">
        <v>0</v>
      </c>
      <c r="Q223" s="18">
        <v>0</v>
      </c>
      <c r="R223" s="18">
        <v>0</v>
      </c>
      <c r="S223" s="18">
        <v>2</v>
      </c>
      <c r="T223" s="18">
        <v>0</v>
      </c>
      <c r="U223" s="18">
        <v>46</v>
      </c>
    </row>
    <row r="224" spans="1:21" s="17" customFormat="1" ht="12" customHeight="1" x14ac:dyDescent="0.2">
      <c r="A224" s="286" t="s">
        <v>230</v>
      </c>
      <c r="B224" s="286"/>
      <c r="C224" s="18">
        <v>420</v>
      </c>
      <c r="D224" s="18">
        <v>298</v>
      </c>
      <c r="E224" s="18">
        <v>5</v>
      </c>
      <c r="F224" s="18">
        <v>1</v>
      </c>
      <c r="G224" s="18">
        <v>292</v>
      </c>
      <c r="H224" s="18">
        <v>123</v>
      </c>
      <c r="I224" s="18">
        <v>33</v>
      </c>
      <c r="J224" s="18">
        <v>45</v>
      </c>
      <c r="K224" s="18">
        <v>28</v>
      </c>
      <c r="L224" s="18">
        <v>6</v>
      </c>
      <c r="M224" s="18">
        <v>5</v>
      </c>
      <c r="N224" s="18">
        <v>0</v>
      </c>
      <c r="O224" s="18">
        <v>6</v>
      </c>
      <c r="P224" s="18">
        <v>0</v>
      </c>
      <c r="Q224" s="18">
        <v>0</v>
      </c>
      <c r="R224" s="18">
        <v>0</v>
      </c>
      <c r="S224" s="18">
        <v>1</v>
      </c>
      <c r="T224" s="18">
        <v>0</v>
      </c>
      <c r="U224" s="18">
        <v>45</v>
      </c>
    </row>
    <row r="225" spans="1:21" s="17" customFormat="1" ht="12" customHeight="1" x14ac:dyDescent="0.2">
      <c r="A225" s="286" t="s">
        <v>231</v>
      </c>
      <c r="B225" s="286"/>
      <c r="C225" s="18">
        <v>1234</v>
      </c>
      <c r="D225" s="18">
        <v>877</v>
      </c>
      <c r="E225" s="18">
        <v>7</v>
      </c>
      <c r="F225" s="18">
        <v>1</v>
      </c>
      <c r="G225" s="18">
        <v>869</v>
      </c>
      <c r="H225" s="18">
        <v>318</v>
      </c>
      <c r="I225" s="18">
        <v>200</v>
      </c>
      <c r="J225" s="18">
        <v>89</v>
      </c>
      <c r="K225" s="18">
        <v>63</v>
      </c>
      <c r="L225" s="18">
        <v>19</v>
      </c>
      <c r="M225" s="18">
        <v>25</v>
      </c>
      <c r="N225" s="18">
        <v>3</v>
      </c>
      <c r="O225" s="18">
        <v>1</v>
      </c>
      <c r="P225" s="18">
        <v>4</v>
      </c>
      <c r="Q225" s="18">
        <v>1</v>
      </c>
      <c r="R225" s="18">
        <v>0</v>
      </c>
      <c r="S225" s="18">
        <v>1</v>
      </c>
      <c r="T225" s="18">
        <v>0</v>
      </c>
      <c r="U225" s="18">
        <v>145</v>
      </c>
    </row>
    <row r="226" spans="1:21" s="17" customFormat="1" ht="12" customHeight="1" x14ac:dyDescent="0.2">
      <c r="A226" s="286" t="s">
        <v>232</v>
      </c>
      <c r="B226" s="286"/>
      <c r="C226" s="18">
        <v>165</v>
      </c>
      <c r="D226" s="18">
        <v>110</v>
      </c>
      <c r="E226" s="18">
        <v>2</v>
      </c>
      <c r="F226" s="18">
        <v>0</v>
      </c>
      <c r="G226" s="18">
        <v>108</v>
      </c>
      <c r="H226" s="18">
        <v>39</v>
      </c>
      <c r="I226" s="18">
        <v>12</v>
      </c>
      <c r="J226" s="18">
        <v>15</v>
      </c>
      <c r="K226" s="18">
        <v>7</v>
      </c>
      <c r="L226" s="18">
        <v>4</v>
      </c>
      <c r="M226" s="18">
        <v>5</v>
      </c>
      <c r="N226" s="18">
        <v>0</v>
      </c>
      <c r="O226" s="18">
        <v>0</v>
      </c>
      <c r="P226" s="18">
        <v>0</v>
      </c>
      <c r="Q226" s="18">
        <v>0</v>
      </c>
      <c r="R226" s="18">
        <v>1</v>
      </c>
      <c r="S226" s="18">
        <v>0</v>
      </c>
      <c r="T226" s="18">
        <v>0</v>
      </c>
      <c r="U226" s="18">
        <v>25</v>
      </c>
    </row>
    <row r="227" spans="1:21" s="17" customFormat="1" ht="12" customHeight="1" x14ac:dyDescent="0.2">
      <c r="A227" s="287" t="s">
        <v>233</v>
      </c>
      <c r="B227" s="287"/>
      <c r="C227" s="23">
        <v>1749</v>
      </c>
      <c r="D227" s="23">
        <v>1329</v>
      </c>
      <c r="E227" s="23">
        <v>22</v>
      </c>
      <c r="F227" s="23">
        <v>2</v>
      </c>
      <c r="G227" s="23">
        <v>1305</v>
      </c>
      <c r="H227" s="23">
        <v>508</v>
      </c>
      <c r="I227" s="23">
        <v>192</v>
      </c>
      <c r="J227" s="23">
        <v>160</v>
      </c>
      <c r="K227" s="23">
        <v>109</v>
      </c>
      <c r="L227" s="23">
        <v>42</v>
      </c>
      <c r="M227" s="23">
        <v>32</v>
      </c>
      <c r="N227" s="23">
        <v>9</v>
      </c>
      <c r="O227" s="23">
        <v>9</v>
      </c>
      <c r="P227" s="23">
        <v>1</v>
      </c>
      <c r="Q227" s="23">
        <v>6</v>
      </c>
      <c r="R227" s="23">
        <v>4</v>
      </c>
      <c r="S227" s="23">
        <v>3</v>
      </c>
      <c r="T227" s="23">
        <v>0</v>
      </c>
      <c r="U227" s="23">
        <v>230</v>
      </c>
    </row>
    <row r="228" spans="1:21" s="17" customFormat="1" ht="12" customHeight="1" x14ac:dyDescent="0.2">
      <c r="A228" s="22"/>
      <c r="B228" s="22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1:21" s="17" customFormat="1" ht="12" customHeight="1" x14ac:dyDescent="0.2">
      <c r="A229" s="285" t="s">
        <v>234</v>
      </c>
      <c r="B229" s="285"/>
      <c r="C229" s="16">
        <f t="shared" ref="C229:L229" si="94">SUM(C230:C235)</f>
        <v>6836</v>
      </c>
      <c r="D229" s="16">
        <f t="shared" si="94"/>
        <v>4550</v>
      </c>
      <c r="E229" s="16">
        <f t="shared" si="94"/>
        <v>74</v>
      </c>
      <c r="F229" s="16">
        <f t="shared" si="94"/>
        <v>11</v>
      </c>
      <c r="G229" s="16">
        <f t="shared" si="94"/>
        <v>4465</v>
      </c>
      <c r="H229" s="16">
        <f t="shared" si="94"/>
        <v>1017</v>
      </c>
      <c r="I229" s="16">
        <f t="shared" si="94"/>
        <v>829</v>
      </c>
      <c r="J229" s="16">
        <f t="shared" si="94"/>
        <v>814</v>
      </c>
      <c r="K229" s="16">
        <f t="shared" si="94"/>
        <v>675</v>
      </c>
      <c r="L229" s="16">
        <f t="shared" si="94"/>
        <v>95</v>
      </c>
      <c r="M229" s="16">
        <f t="shared" ref="M229:U229" si="95">SUM(M230:M235)</f>
        <v>95</v>
      </c>
      <c r="N229" s="16">
        <f t="shared" si="95"/>
        <v>54</v>
      </c>
      <c r="O229" s="16">
        <f t="shared" si="95"/>
        <v>36</v>
      </c>
      <c r="P229" s="16">
        <f t="shared" si="95"/>
        <v>14</v>
      </c>
      <c r="Q229" s="16">
        <f t="shared" si="95"/>
        <v>10</v>
      </c>
      <c r="R229" s="16">
        <f t="shared" si="95"/>
        <v>4</v>
      </c>
      <c r="S229" s="16">
        <f t="shared" si="95"/>
        <v>5</v>
      </c>
      <c r="T229" s="16">
        <f t="shared" si="95"/>
        <v>2</v>
      </c>
      <c r="U229" s="16">
        <f t="shared" si="95"/>
        <v>815</v>
      </c>
    </row>
    <row r="230" spans="1:21" s="17" customFormat="1" ht="12" customHeight="1" x14ac:dyDescent="0.2">
      <c r="A230" s="286" t="s">
        <v>235</v>
      </c>
      <c r="B230" s="286"/>
      <c r="C230" s="18">
        <v>3093</v>
      </c>
      <c r="D230" s="18">
        <v>2029</v>
      </c>
      <c r="E230" s="18">
        <v>39</v>
      </c>
      <c r="F230" s="18">
        <v>3</v>
      </c>
      <c r="G230" s="18">
        <v>1987</v>
      </c>
      <c r="H230" s="18">
        <v>494</v>
      </c>
      <c r="I230" s="18">
        <v>235</v>
      </c>
      <c r="J230" s="18">
        <v>437</v>
      </c>
      <c r="K230" s="18">
        <v>318</v>
      </c>
      <c r="L230" s="18">
        <v>27</v>
      </c>
      <c r="M230" s="18">
        <v>25</v>
      </c>
      <c r="N230" s="18">
        <v>28</v>
      </c>
      <c r="O230" s="18">
        <v>19</v>
      </c>
      <c r="P230" s="18">
        <v>3</v>
      </c>
      <c r="Q230" s="18">
        <v>1</v>
      </c>
      <c r="R230" s="18">
        <v>0</v>
      </c>
      <c r="S230" s="18">
        <v>3</v>
      </c>
      <c r="T230" s="18">
        <v>1</v>
      </c>
      <c r="U230" s="18">
        <v>396</v>
      </c>
    </row>
    <row r="231" spans="1:21" s="17" customFormat="1" ht="12" customHeight="1" x14ac:dyDescent="0.2">
      <c r="A231" s="286" t="s">
        <v>236</v>
      </c>
      <c r="B231" s="286"/>
      <c r="C231" s="18">
        <v>1590</v>
      </c>
      <c r="D231" s="18">
        <v>1050</v>
      </c>
      <c r="E231" s="18">
        <v>18</v>
      </c>
      <c r="F231" s="18">
        <v>3</v>
      </c>
      <c r="G231" s="18">
        <v>1029</v>
      </c>
      <c r="H231" s="18">
        <v>228</v>
      </c>
      <c r="I231" s="18">
        <v>201</v>
      </c>
      <c r="J231" s="18">
        <v>150</v>
      </c>
      <c r="K231" s="18">
        <v>164</v>
      </c>
      <c r="L231" s="18">
        <v>37</v>
      </c>
      <c r="M231" s="18">
        <v>29</v>
      </c>
      <c r="N231" s="18">
        <v>8</v>
      </c>
      <c r="O231" s="18">
        <v>10</v>
      </c>
      <c r="P231" s="18">
        <v>6</v>
      </c>
      <c r="Q231" s="18">
        <v>8</v>
      </c>
      <c r="R231" s="18">
        <v>2</v>
      </c>
      <c r="S231" s="18">
        <v>0</v>
      </c>
      <c r="T231" s="18">
        <v>0</v>
      </c>
      <c r="U231" s="18">
        <v>186</v>
      </c>
    </row>
    <row r="232" spans="1:21" s="17" customFormat="1" ht="12" customHeight="1" x14ac:dyDescent="0.2">
      <c r="A232" s="286" t="s">
        <v>237</v>
      </c>
      <c r="B232" s="286"/>
      <c r="C232" s="18">
        <v>350</v>
      </c>
      <c r="D232" s="18">
        <v>213</v>
      </c>
      <c r="E232" s="18">
        <v>4</v>
      </c>
      <c r="F232" s="18">
        <v>0</v>
      </c>
      <c r="G232" s="18">
        <v>209</v>
      </c>
      <c r="H232" s="18">
        <v>49</v>
      </c>
      <c r="I232" s="18">
        <v>48</v>
      </c>
      <c r="J232" s="18">
        <v>34</v>
      </c>
      <c r="K232" s="18">
        <v>43</v>
      </c>
      <c r="L232" s="18">
        <v>1</v>
      </c>
      <c r="M232" s="18">
        <v>6</v>
      </c>
      <c r="N232" s="18">
        <v>1</v>
      </c>
      <c r="O232" s="18">
        <v>0</v>
      </c>
      <c r="P232" s="18">
        <v>0</v>
      </c>
      <c r="Q232" s="18">
        <v>0</v>
      </c>
      <c r="R232" s="18">
        <v>0</v>
      </c>
      <c r="S232" s="18">
        <v>2</v>
      </c>
      <c r="T232" s="18">
        <v>0</v>
      </c>
      <c r="U232" s="18">
        <v>25</v>
      </c>
    </row>
    <row r="233" spans="1:21" s="17" customFormat="1" ht="12" customHeight="1" x14ac:dyDescent="0.2">
      <c r="A233" s="286" t="s">
        <v>238</v>
      </c>
      <c r="B233" s="286"/>
      <c r="C233" s="18">
        <v>340</v>
      </c>
      <c r="D233" s="18">
        <v>215</v>
      </c>
      <c r="E233" s="18">
        <v>3</v>
      </c>
      <c r="F233" s="18">
        <v>0</v>
      </c>
      <c r="G233" s="18">
        <v>212</v>
      </c>
      <c r="H233" s="18">
        <v>41</v>
      </c>
      <c r="I233" s="18">
        <v>34</v>
      </c>
      <c r="J233" s="18">
        <v>68</v>
      </c>
      <c r="K233" s="18">
        <v>25</v>
      </c>
      <c r="L233" s="18">
        <v>3</v>
      </c>
      <c r="M233" s="18">
        <v>2</v>
      </c>
      <c r="N233" s="18">
        <v>1</v>
      </c>
      <c r="O233" s="18">
        <v>2</v>
      </c>
      <c r="P233" s="18">
        <v>1</v>
      </c>
      <c r="Q233" s="18">
        <v>0</v>
      </c>
      <c r="R233" s="18">
        <v>0</v>
      </c>
      <c r="S233" s="18">
        <v>0</v>
      </c>
      <c r="T233" s="18">
        <v>0</v>
      </c>
      <c r="U233" s="18">
        <v>35</v>
      </c>
    </row>
    <row r="234" spans="1:21" s="17" customFormat="1" ht="12" customHeight="1" x14ac:dyDescent="0.2">
      <c r="A234" s="286" t="s">
        <v>239</v>
      </c>
      <c r="B234" s="286"/>
      <c r="C234" s="18">
        <v>941</v>
      </c>
      <c r="D234" s="18">
        <v>696</v>
      </c>
      <c r="E234" s="18">
        <v>5</v>
      </c>
      <c r="F234" s="18">
        <v>1</v>
      </c>
      <c r="G234" s="18">
        <v>690</v>
      </c>
      <c r="H234" s="18">
        <v>108</v>
      </c>
      <c r="I234" s="18">
        <v>231</v>
      </c>
      <c r="J234" s="18">
        <v>104</v>
      </c>
      <c r="K234" s="18">
        <v>81</v>
      </c>
      <c r="L234" s="18">
        <v>24</v>
      </c>
      <c r="M234" s="18">
        <v>6</v>
      </c>
      <c r="N234" s="18">
        <v>7</v>
      </c>
      <c r="O234" s="18">
        <v>1</v>
      </c>
      <c r="P234" s="18">
        <v>3</v>
      </c>
      <c r="Q234" s="18">
        <v>0</v>
      </c>
      <c r="R234" s="18">
        <v>2</v>
      </c>
      <c r="S234" s="18">
        <v>0</v>
      </c>
      <c r="T234" s="18">
        <v>0</v>
      </c>
      <c r="U234" s="18">
        <v>123</v>
      </c>
    </row>
    <row r="235" spans="1:21" s="17" customFormat="1" ht="12" customHeight="1" x14ac:dyDescent="0.2">
      <c r="A235" s="287" t="s">
        <v>240</v>
      </c>
      <c r="B235" s="287"/>
      <c r="C235" s="23">
        <v>522</v>
      </c>
      <c r="D235" s="23">
        <v>347</v>
      </c>
      <c r="E235" s="23">
        <v>5</v>
      </c>
      <c r="F235" s="23">
        <v>4</v>
      </c>
      <c r="G235" s="23">
        <v>338</v>
      </c>
      <c r="H235" s="23">
        <v>97</v>
      </c>
      <c r="I235" s="23">
        <v>80</v>
      </c>
      <c r="J235" s="23">
        <v>21</v>
      </c>
      <c r="K235" s="23">
        <v>44</v>
      </c>
      <c r="L235" s="23">
        <v>3</v>
      </c>
      <c r="M235" s="23">
        <v>27</v>
      </c>
      <c r="N235" s="23">
        <v>9</v>
      </c>
      <c r="O235" s="23">
        <v>4</v>
      </c>
      <c r="P235" s="23">
        <v>1</v>
      </c>
      <c r="Q235" s="23">
        <v>1</v>
      </c>
      <c r="R235" s="23">
        <v>0</v>
      </c>
      <c r="S235" s="23">
        <v>0</v>
      </c>
      <c r="T235" s="23">
        <v>1</v>
      </c>
      <c r="U235" s="23">
        <v>50</v>
      </c>
    </row>
    <row r="236" spans="1:21" s="17" customFormat="1" ht="12" customHeight="1" x14ac:dyDescent="0.2">
      <c r="A236" s="22"/>
      <c r="B236" s="22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s="17" customFormat="1" ht="12" customHeight="1" x14ac:dyDescent="0.2">
      <c r="A237" s="285" t="s">
        <v>241</v>
      </c>
      <c r="B237" s="285"/>
      <c r="C237" s="16">
        <f t="shared" ref="C237:L237" si="96">SUM(C238:C242)</f>
        <v>5182</v>
      </c>
      <c r="D237" s="16">
        <f t="shared" si="96"/>
        <v>2874</v>
      </c>
      <c r="E237" s="16">
        <f t="shared" si="96"/>
        <v>51</v>
      </c>
      <c r="F237" s="16">
        <f t="shared" si="96"/>
        <v>5</v>
      </c>
      <c r="G237" s="16">
        <f t="shared" si="96"/>
        <v>2818</v>
      </c>
      <c r="H237" s="16">
        <f t="shared" si="96"/>
        <v>656</v>
      </c>
      <c r="I237" s="16">
        <f t="shared" si="96"/>
        <v>605</v>
      </c>
      <c r="J237" s="16">
        <f t="shared" si="96"/>
        <v>472</v>
      </c>
      <c r="K237" s="16">
        <f t="shared" si="96"/>
        <v>407</v>
      </c>
      <c r="L237" s="16">
        <f t="shared" si="96"/>
        <v>117</v>
      </c>
      <c r="M237" s="16">
        <f t="shared" ref="M237:U237" si="97">SUM(M238:M242)</f>
        <v>52</v>
      </c>
      <c r="N237" s="16">
        <f t="shared" si="97"/>
        <v>9</v>
      </c>
      <c r="O237" s="16">
        <f t="shared" si="97"/>
        <v>11</v>
      </c>
      <c r="P237" s="16">
        <f t="shared" si="97"/>
        <v>5</v>
      </c>
      <c r="Q237" s="16">
        <f t="shared" si="97"/>
        <v>4</v>
      </c>
      <c r="R237" s="16">
        <f t="shared" si="97"/>
        <v>2</v>
      </c>
      <c r="S237" s="16">
        <f t="shared" si="97"/>
        <v>2</v>
      </c>
      <c r="T237" s="16">
        <f t="shared" si="97"/>
        <v>2</v>
      </c>
      <c r="U237" s="16">
        <f t="shared" si="97"/>
        <v>474</v>
      </c>
    </row>
    <row r="238" spans="1:21" s="17" customFormat="1" ht="12" customHeight="1" x14ac:dyDescent="0.2">
      <c r="A238" s="286" t="s">
        <v>242</v>
      </c>
      <c r="B238" s="286"/>
      <c r="C238" s="18">
        <v>1446</v>
      </c>
      <c r="D238" s="18">
        <v>771</v>
      </c>
      <c r="E238" s="18">
        <v>14</v>
      </c>
      <c r="F238" s="18">
        <v>1</v>
      </c>
      <c r="G238" s="18">
        <v>756</v>
      </c>
      <c r="H238" s="18">
        <v>151</v>
      </c>
      <c r="I238" s="18">
        <v>196</v>
      </c>
      <c r="J238" s="18">
        <v>102</v>
      </c>
      <c r="K238" s="18">
        <v>127</v>
      </c>
      <c r="L238" s="18">
        <v>21</v>
      </c>
      <c r="M238" s="18">
        <v>16</v>
      </c>
      <c r="N238" s="18">
        <v>2</v>
      </c>
      <c r="O238" s="18">
        <v>4</v>
      </c>
      <c r="P238" s="18">
        <v>2</v>
      </c>
      <c r="Q238" s="18">
        <v>2</v>
      </c>
      <c r="R238" s="18">
        <v>1</v>
      </c>
      <c r="S238" s="18">
        <v>1</v>
      </c>
      <c r="T238" s="18">
        <v>0</v>
      </c>
      <c r="U238" s="18">
        <v>131</v>
      </c>
    </row>
    <row r="239" spans="1:21" s="17" customFormat="1" ht="12" customHeight="1" x14ac:dyDescent="0.2">
      <c r="A239" s="286" t="s">
        <v>243</v>
      </c>
      <c r="B239" s="286"/>
      <c r="C239" s="18">
        <v>1496</v>
      </c>
      <c r="D239" s="18">
        <v>924</v>
      </c>
      <c r="E239" s="18">
        <v>20</v>
      </c>
      <c r="F239" s="18">
        <v>2</v>
      </c>
      <c r="G239" s="18">
        <v>902</v>
      </c>
      <c r="H239" s="18">
        <v>257</v>
      </c>
      <c r="I239" s="18">
        <v>119</v>
      </c>
      <c r="J239" s="18">
        <v>164</v>
      </c>
      <c r="K239" s="18">
        <v>115</v>
      </c>
      <c r="L239" s="18">
        <v>68</v>
      </c>
      <c r="M239" s="18">
        <v>14</v>
      </c>
      <c r="N239" s="18">
        <v>2</v>
      </c>
      <c r="O239" s="18">
        <v>0</v>
      </c>
      <c r="P239" s="18">
        <v>3</v>
      </c>
      <c r="Q239" s="18">
        <v>0</v>
      </c>
      <c r="R239" s="18">
        <v>1</v>
      </c>
      <c r="S239" s="18">
        <v>1</v>
      </c>
      <c r="T239" s="18">
        <v>0</v>
      </c>
      <c r="U239" s="18">
        <v>158</v>
      </c>
    </row>
    <row r="240" spans="1:21" s="17" customFormat="1" ht="12" customHeight="1" x14ac:dyDescent="0.2">
      <c r="A240" s="286" t="s">
        <v>244</v>
      </c>
      <c r="B240" s="286"/>
      <c r="C240" s="18">
        <v>260</v>
      </c>
      <c r="D240" s="18">
        <v>195</v>
      </c>
      <c r="E240" s="18">
        <v>2</v>
      </c>
      <c r="F240" s="18">
        <v>0</v>
      </c>
      <c r="G240" s="18">
        <v>193</v>
      </c>
      <c r="H240" s="18">
        <v>18</v>
      </c>
      <c r="I240" s="18">
        <v>60</v>
      </c>
      <c r="J240" s="18">
        <v>46</v>
      </c>
      <c r="K240" s="18">
        <v>27</v>
      </c>
      <c r="L240" s="18">
        <v>2</v>
      </c>
      <c r="M240" s="18">
        <v>6</v>
      </c>
      <c r="N240" s="18">
        <v>1</v>
      </c>
      <c r="O240" s="18">
        <v>2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31</v>
      </c>
    </row>
    <row r="241" spans="1:21" s="17" customFormat="1" ht="12" customHeight="1" x14ac:dyDescent="0.2">
      <c r="A241" s="286" t="s">
        <v>245</v>
      </c>
      <c r="B241" s="286"/>
      <c r="C241" s="18">
        <v>1690</v>
      </c>
      <c r="D241" s="18">
        <v>823</v>
      </c>
      <c r="E241" s="18">
        <v>13</v>
      </c>
      <c r="F241" s="18">
        <v>2</v>
      </c>
      <c r="G241" s="18">
        <v>808</v>
      </c>
      <c r="H241" s="18">
        <v>205</v>
      </c>
      <c r="I241" s="18">
        <v>205</v>
      </c>
      <c r="J241" s="18">
        <v>124</v>
      </c>
      <c r="K241" s="18">
        <v>117</v>
      </c>
      <c r="L241" s="18">
        <v>21</v>
      </c>
      <c r="M241" s="18">
        <v>13</v>
      </c>
      <c r="N241" s="18">
        <v>3</v>
      </c>
      <c r="O241" s="18">
        <v>2</v>
      </c>
      <c r="P241" s="18">
        <v>0</v>
      </c>
      <c r="Q241" s="18">
        <v>2</v>
      </c>
      <c r="R241" s="18">
        <v>0</v>
      </c>
      <c r="S241" s="18">
        <v>0</v>
      </c>
      <c r="T241" s="18">
        <v>2</v>
      </c>
      <c r="U241" s="18">
        <v>114</v>
      </c>
    </row>
    <row r="242" spans="1:21" s="17" customFormat="1" ht="12" customHeight="1" x14ac:dyDescent="0.2">
      <c r="A242" s="287" t="s">
        <v>246</v>
      </c>
      <c r="B242" s="287"/>
      <c r="C242" s="23">
        <v>290</v>
      </c>
      <c r="D242" s="23">
        <v>161</v>
      </c>
      <c r="E242" s="23">
        <v>2</v>
      </c>
      <c r="F242" s="23">
        <v>0</v>
      </c>
      <c r="G242" s="23">
        <v>159</v>
      </c>
      <c r="H242" s="23">
        <v>25</v>
      </c>
      <c r="I242" s="23">
        <v>25</v>
      </c>
      <c r="J242" s="23">
        <v>36</v>
      </c>
      <c r="K242" s="23">
        <v>21</v>
      </c>
      <c r="L242" s="23">
        <v>5</v>
      </c>
      <c r="M242" s="23">
        <v>3</v>
      </c>
      <c r="N242" s="23">
        <v>1</v>
      </c>
      <c r="O242" s="23">
        <v>3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40</v>
      </c>
    </row>
    <row r="243" spans="1:21" s="17" customFormat="1" ht="12" customHeight="1" x14ac:dyDescent="0.2">
      <c r="A243" s="22"/>
      <c r="B243" s="22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1:21" s="17" customFormat="1" ht="12" customHeight="1" x14ac:dyDescent="0.2">
      <c r="A244" s="285" t="s">
        <v>247</v>
      </c>
      <c r="B244" s="285"/>
      <c r="C244" s="16">
        <f t="shared" ref="C244:L244" si="98">SUM(C245:C262)</f>
        <v>6292</v>
      </c>
      <c r="D244" s="16">
        <f t="shared" si="98"/>
        <v>4599</v>
      </c>
      <c r="E244" s="16">
        <f t="shared" si="98"/>
        <v>54</v>
      </c>
      <c r="F244" s="16">
        <f t="shared" si="98"/>
        <v>4</v>
      </c>
      <c r="G244" s="16">
        <f t="shared" si="98"/>
        <v>4541</v>
      </c>
      <c r="H244" s="16">
        <f t="shared" si="98"/>
        <v>1113</v>
      </c>
      <c r="I244" s="16">
        <f t="shared" si="98"/>
        <v>1334</v>
      </c>
      <c r="J244" s="16">
        <f t="shared" si="98"/>
        <v>582</v>
      </c>
      <c r="K244" s="16">
        <f t="shared" si="98"/>
        <v>495</v>
      </c>
      <c r="L244" s="16">
        <f t="shared" si="98"/>
        <v>121</v>
      </c>
      <c r="M244" s="16">
        <f t="shared" ref="M244:U244" si="99">SUM(M245:M262)</f>
        <v>74</v>
      </c>
      <c r="N244" s="16">
        <f t="shared" si="99"/>
        <v>14</v>
      </c>
      <c r="O244" s="16">
        <f t="shared" si="99"/>
        <v>27</v>
      </c>
      <c r="P244" s="16">
        <f t="shared" si="99"/>
        <v>5</v>
      </c>
      <c r="Q244" s="16">
        <f t="shared" si="99"/>
        <v>5</v>
      </c>
      <c r="R244" s="16">
        <f t="shared" si="99"/>
        <v>7</v>
      </c>
      <c r="S244" s="16">
        <f t="shared" si="99"/>
        <v>8</v>
      </c>
      <c r="T244" s="16">
        <f t="shared" si="99"/>
        <v>0</v>
      </c>
      <c r="U244" s="16">
        <f t="shared" si="99"/>
        <v>756</v>
      </c>
    </row>
    <row r="245" spans="1:21" s="17" customFormat="1" ht="12" customHeight="1" x14ac:dyDescent="0.2">
      <c r="A245" s="286" t="s">
        <v>248</v>
      </c>
      <c r="B245" s="286"/>
      <c r="C245" s="18">
        <v>1109</v>
      </c>
      <c r="D245" s="18">
        <v>870</v>
      </c>
      <c r="E245" s="18">
        <v>13</v>
      </c>
      <c r="F245" s="18">
        <v>2</v>
      </c>
      <c r="G245" s="18">
        <v>855</v>
      </c>
      <c r="H245" s="18">
        <v>243</v>
      </c>
      <c r="I245" s="18">
        <v>298</v>
      </c>
      <c r="J245" s="18">
        <v>48</v>
      </c>
      <c r="K245" s="18">
        <v>88</v>
      </c>
      <c r="L245" s="18">
        <v>38</v>
      </c>
      <c r="M245" s="18">
        <v>15</v>
      </c>
      <c r="N245" s="18">
        <v>0</v>
      </c>
      <c r="O245" s="18">
        <v>3</v>
      </c>
      <c r="P245" s="18">
        <v>1</v>
      </c>
      <c r="Q245" s="18">
        <v>1</v>
      </c>
      <c r="R245" s="18">
        <v>0</v>
      </c>
      <c r="S245" s="18">
        <v>1</v>
      </c>
      <c r="T245" s="18">
        <v>0</v>
      </c>
      <c r="U245" s="18">
        <v>119</v>
      </c>
    </row>
    <row r="246" spans="1:21" s="17" customFormat="1" ht="12" customHeight="1" x14ac:dyDescent="0.2">
      <c r="A246" s="286" t="s">
        <v>249</v>
      </c>
      <c r="B246" s="286"/>
      <c r="C246" s="18">
        <v>86</v>
      </c>
      <c r="D246" s="18">
        <v>64</v>
      </c>
      <c r="E246" s="18">
        <v>0</v>
      </c>
      <c r="F246" s="18">
        <v>0</v>
      </c>
      <c r="G246" s="18">
        <v>64</v>
      </c>
      <c r="H246" s="18">
        <v>22</v>
      </c>
      <c r="I246" s="18">
        <v>18</v>
      </c>
      <c r="J246" s="18">
        <v>13</v>
      </c>
      <c r="K246" s="18">
        <v>4</v>
      </c>
      <c r="L246" s="18">
        <v>1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6</v>
      </c>
    </row>
    <row r="247" spans="1:21" s="17" customFormat="1" ht="12" customHeight="1" x14ac:dyDescent="0.2">
      <c r="A247" s="286" t="s">
        <v>250</v>
      </c>
      <c r="B247" s="286"/>
      <c r="C247" s="18">
        <v>83</v>
      </c>
      <c r="D247" s="18">
        <v>58</v>
      </c>
      <c r="E247" s="18">
        <v>1</v>
      </c>
      <c r="F247" s="18">
        <v>0</v>
      </c>
      <c r="G247" s="18">
        <v>57</v>
      </c>
      <c r="H247" s="18">
        <v>6</v>
      </c>
      <c r="I247" s="18">
        <v>25</v>
      </c>
      <c r="J247" s="18">
        <v>3</v>
      </c>
      <c r="K247" s="18">
        <v>5</v>
      </c>
      <c r="L247" s="18">
        <v>5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13</v>
      </c>
    </row>
    <row r="248" spans="1:21" s="17" customFormat="1" ht="12" customHeight="1" x14ac:dyDescent="0.2">
      <c r="A248" s="286" t="s">
        <v>251</v>
      </c>
      <c r="B248" s="286"/>
      <c r="C248" s="18">
        <v>521</v>
      </c>
      <c r="D248" s="18">
        <v>331</v>
      </c>
      <c r="E248" s="18">
        <v>4</v>
      </c>
      <c r="F248" s="18">
        <v>1</v>
      </c>
      <c r="G248" s="18">
        <v>326</v>
      </c>
      <c r="H248" s="18">
        <v>36</v>
      </c>
      <c r="I248" s="18">
        <v>112</v>
      </c>
      <c r="J248" s="18">
        <v>65</v>
      </c>
      <c r="K248" s="18">
        <v>39</v>
      </c>
      <c r="L248" s="18">
        <v>4</v>
      </c>
      <c r="M248" s="18">
        <v>9</v>
      </c>
      <c r="N248" s="18">
        <v>3</v>
      </c>
      <c r="O248" s="18">
        <v>0</v>
      </c>
      <c r="P248" s="18">
        <v>0</v>
      </c>
      <c r="Q248" s="18">
        <v>0</v>
      </c>
      <c r="R248" s="18">
        <v>0</v>
      </c>
      <c r="S248" s="18">
        <v>1</v>
      </c>
      <c r="T248" s="18">
        <v>0</v>
      </c>
      <c r="U248" s="18">
        <v>57</v>
      </c>
    </row>
    <row r="249" spans="1:21" s="17" customFormat="1" ht="12" customHeight="1" x14ac:dyDescent="0.2">
      <c r="A249" s="286" t="s">
        <v>252</v>
      </c>
      <c r="B249" s="286"/>
      <c r="C249" s="18">
        <v>125</v>
      </c>
      <c r="D249" s="18">
        <v>25</v>
      </c>
      <c r="E249" s="18">
        <v>0</v>
      </c>
      <c r="F249" s="18">
        <v>0</v>
      </c>
      <c r="G249" s="18">
        <v>25</v>
      </c>
      <c r="H249" s="18">
        <v>2</v>
      </c>
      <c r="I249" s="18">
        <v>15</v>
      </c>
      <c r="J249" s="18">
        <v>1</v>
      </c>
      <c r="K249" s="18">
        <v>1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6</v>
      </c>
    </row>
    <row r="250" spans="1:21" s="17" customFormat="1" ht="12" customHeight="1" x14ac:dyDescent="0.2">
      <c r="A250" s="286" t="s">
        <v>253</v>
      </c>
      <c r="B250" s="286"/>
      <c r="C250" s="18">
        <v>55</v>
      </c>
      <c r="D250" s="18">
        <v>41</v>
      </c>
      <c r="E250" s="18">
        <v>0</v>
      </c>
      <c r="F250" s="18">
        <v>0</v>
      </c>
      <c r="G250" s="18">
        <v>41</v>
      </c>
      <c r="H250" s="18">
        <v>8</v>
      </c>
      <c r="I250" s="18">
        <v>14</v>
      </c>
      <c r="J250" s="18">
        <v>8</v>
      </c>
      <c r="K250" s="18">
        <v>7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4</v>
      </c>
    </row>
    <row r="251" spans="1:21" s="17" customFormat="1" ht="12" customHeight="1" x14ac:dyDescent="0.2">
      <c r="A251" s="286" t="s">
        <v>254</v>
      </c>
      <c r="B251" s="286"/>
      <c r="C251" s="18">
        <v>87</v>
      </c>
      <c r="D251" s="18">
        <v>57</v>
      </c>
      <c r="E251" s="18">
        <v>0</v>
      </c>
      <c r="F251" s="18">
        <v>0</v>
      </c>
      <c r="G251" s="18">
        <v>57</v>
      </c>
      <c r="H251" s="18">
        <v>14</v>
      </c>
      <c r="I251" s="18">
        <v>17</v>
      </c>
      <c r="J251" s="18">
        <v>14</v>
      </c>
      <c r="K251" s="18">
        <v>0</v>
      </c>
      <c r="L251" s="18">
        <v>1</v>
      </c>
      <c r="M251" s="18">
        <v>2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9</v>
      </c>
    </row>
    <row r="252" spans="1:21" s="17" customFormat="1" ht="12" customHeight="1" x14ac:dyDescent="0.2">
      <c r="A252" s="286" t="s">
        <v>255</v>
      </c>
      <c r="B252" s="286"/>
      <c r="C252" s="18">
        <v>340</v>
      </c>
      <c r="D252" s="18">
        <v>271</v>
      </c>
      <c r="E252" s="18">
        <v>2</v>
      </c>
      <c r="F252" s="18">
        <v>0</v>
      </c>
      <c r="G252" s="18">
        <v>269</v>
      </c>
      <c r="H252" s="18">
        <v>41</v>
      </c>
      <c r="I252" s="18">
        <v>118</v>
      </c>
      <c r="J252" s="18">
        <v>45</v>
      </c>
      <c r="K252" s="18">
        <v>18</v>
      </c>
      <c r="L252" s="18">
        <v>8</v>
      </c>
      <c r="M252" s="18">
        <v>6</v>
      </c>
      <c r="N252" s="18">
        <v>0</v>
      </c>
      <c r="O252" s="18">
        <v>0</v>
      </c>
      <c r="P252" s="18">
        <v>0</v>
      </c>
      <c r="Q252" s="18">
        <v>0</v>
      </c>
      <c r="R252" s="18">
        <v>2</v>
      </c>
      <c r="S252" s="18">
        <v>0</v>
      </c>
      <c r="T252" s="18">
        <v>0</v>
      </c>
      <c r="U252" s="18">
        <v>31</v>
      </c>
    </row>
    <row r="253" spans="1:21" s="17" customFormat="1" ht="12" customHeight="1" x14ac:dyDescent="0.2">
      <c r="A253" s="286" t="s">
        <v>256</v>
      </c>
      <c r="B253" s="286"/>
      <c r="C253" s="18">
        <v>148</v>
      </c>
      <c r="D253" s="18">
        <v>116</v>
      </c>
      <c r="E253" s="18">
        <v>2</v>
      </c>
      <c r="F253" s="18">
        <v>0</v>
      </c>
      <c r="G253" s="18">
        <v>114</v>
      </c>
      <c r="H253" s="18">
        <v>29</v>
      </c>
      <c r="I253" s="18">
        <v>26</v>
      </c>
      <c r="J253" s="18">
        <v>13</v>
      </c>
      <c r="K253" s="18">
        <v>12</v>
      </c>
      <c r="L253" s="18">
        <v>4</v>
      </c>
      <c r="M253" s="18">
        <v>1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29</v>
      </c>
    </row>
    <row r="254" spans="1:21" s="17" customFormat="1" ht="12" customHeight="1" x14ac:dyDescent="0.2">
      <c r="A254" s="286" t="s">
        <v>257</v>
      </c>
      <c r="B254" s="286"/>
      <c r="C254" s="18">
        <v>1151</v>
      </c>
      <c r="D254" s="18">
        <v>892</v>
      </c>
      <c r="E254" s="18">
        <v>10</v>
      </c>
      <c r="F254" s="18">
        <v>0</v>
      </c>
      <c r="G254" s="18">
        <v>882</v>
      </c>
      <c r="H254" s="18">
        <v>217</v>
      </c>
      <c r="I254" s="18">
        <v>263</v>
      </c>
      <c r="J254" s="18">
        <v>105</v>
      </c>
      <c r="K254" s="18">
        <v>84</v>
      </c>
      <c r="L254" s="18">
        <v>16</v>
      </c>
      <c r="M254" s="18">
        <v>12</v>
      </c>
      <c r="N254" s="18">
        <v>2</v>
      </c>
      <c r="O254" s="18">
        <v>4</v>
      </c>
      <c r="P254" s="18">
        <v>1</v>
      </c>
      <c r="Q254" s="18">
        <v>0</v>
      </c>
      <c r="R254" s="18">
        <v>1</v>
      </c>
      <c r="S254" s="18">
        <v>2</v>
      </c>
      <c r="T254" s="18">
        <v>0</v>
      </c>
      <c r="U254" s="18">
        <v>175</v>
      </c>
    </row>
    <row r="255" spans="1:21" s="17" customFormat="1" ht="12" customHeight="1" x14ac:dyDescent="0.2">
      <c r="A255" s="286" t="s">
        <v>258</v>
      </c>
      <c r="B255" s="286"/>
      <c r="C255" s="18">
        <v>585</v>
      </c>
      <c r="D255" s="18">
        <v>421</v>
      </c>
      <c r="E255" s="18">
        <v>7</v>
      </c>
      <c r="F255" s="18">
        <v>0</v>
      </c>
      <c r="G255" s="18">
        <v>414</v>
      </c>
      <c r="H255" s="18">
        <v>97</v>
      </c>
      <c r="I255" s="18">
        <v>106</v>
      </c>
      <c r="J255" s="18">
        <v>72</v>
      </c>
      <c r="K255" s="18">
        <v>55</v>
      </c>
      <c r="L255" s="18">
        <v>2</v>
      </c>
      <c r="M255" s="18">
        <v>7</v>
      </c>
      <c r="N255" s="18">
        <v>3</v>
      </c>
      <c r="O255" s="18">
        <v>2</v>
      </c>
      <c r="P255" s="18">
        <v>1</v>
      </c>
      <c r="Q255" s="18">
        <v>0</v>
      </c>
      <c r="R255" s="18">
        <v>1</v>
      </c>
      <c r="S255" s="18">
        <v>0</v>
      </c>
      <c r="T255" s="18">
        <v>0</v>
      </c>
      <c r="U255" s="18">
        <v>68</v>
      </c>
    </row>
    <row r="256" spans="1:21" s="17" customFormat="1" ht="12" customHeight="1" x14ac:dyDescent="0.2">
      <c r="A256" s="286" t="s">
        <v>259</v>
      </c>
      <c r="B256" s="286"/>
      <c r="C256" s="18">
        <v>170</v>
      </c>
      <c r="D256" s="18">
        <v>117</v>
      </c>
      <c r="E256" s="18">
        <v>2</v>
      </c>
      <c r="F256" s="18">
        <v>0</v>
      </c>
      <c r="G256" s="18">
        <v>115</v>
      </c>
      <c r="H256" s="18">
        <v>42</v>
      </c>
      <c r="I256" s="18">
        <v>14</v>
      </c>
      <c r="J256" s="18">
        <v>11</v>
      </c>
      <c r="K256" s="18">
        <v>13</v>
      </c>
      <c r="L256" s="18">
        <v>3</v>
      </c>
      <c r="M256" s="18">
        <v>0</v>
      </c>
      <c r="N256" s="18">
        <v>1</v>
      </c>
      <c r="O256" s="18">
        <v>1</v>
      </c>
      <c r="P256" s="18">
        <v>1</v>
      </c>
      <c r="Q256" s="18">
        <v>0</v>
      </c>
      <c r="R256" s="18">
        <v>1</v>
      </c>
      <c r="S256" s="18">
        <v>0</v>
      </c>
      <c r="T256" s="18">
        <v>0</v>
      </c>
      <c r="U256" s="18">
        <v>28</v>
      </c>
    </row>
    <row r="257" spans="1:21" s="17" customFormat="1" ht="12" customHeight="1" x14ac:dyDescent="0.2">
      <c r="A257" s="286" t="s">
        <v>260</v>
      </c>
      <c r="B257" s="286"/>
      <c r="C257" s="18">
        <v>125</v>
      </c>
      <c r="D257" s="18">
        <v>94</v>
      </c>
      <c r="E257" s="18">
        <v>0</v>
      </c>
      <c r="F257" s="18">
        <v>1</v>
      </c>
      <c r="G257" s="18">
        <v>93</v>
      </c>
      <c r="H257" s="18">
        <v>27</v>
      </c>
      <c r="I257" s="18">
        <v>26</v>
      </c>
      <c r="J257" s="18">
        <v>7</v>
      </c>
      <c r="K257" s="18">
        <v>10</v>
      </c>
      <c r="L257" s="18">
        <v>4</v>
      </c>
      <c r="M257" s="18">
        <v>1</v>
      </c>
      <c r="N257" s="18">
        <v>0</v>
      </c>
      <c r="O257" s="18">
        <v>0</v>
      </c>
      <c r="P257" s="18">
        <v>0</v>
      </c>
      <c r="Q257" s="18">
        <v>2</v>
      </c>
      <c r="R257" s="18">
        <v>0</v>
      </c>
      <c r="S257" s="18">
        <v>0</v>
      </c>
      <c r="T257" s="18">
        <v>0</v>
      </c>
      <c r="U257" s="18">
        <v>16</v>
      </c>
    </row>
    <row r="258" spans="1:21" s="17" customFormat="1" ht="12" customHeight="1" x14ac:dyDescent="0.2">
      <c r="A258" s="286" t="s">
        <v>261</v>
      </c>
      <c r="B258" s="286"/>
      <c r="C258" s="18">
        <v>245</v>
      </c>
      <c r="D258" s="18">
        <v>162</v>
      </c>
      <c r="E258" s="18">
        <v>1</v>
      </c>
      <c r="F258" s="18">
        <v>0</v>
      </c>
      <c r="G258" s="18">
        <v>161</v>
      </c>
      <c r="H258" s="18">
        <v>60</v>
      </c>
      <c r="I258" s="18">
        <v>35</v>
      </c>
      <c r="J258" s="18">
        <v>29</v>
      </c>
      <c r="K258" s="18">
        <v>10</v>
      </c>
      <c r="L258" s="18">
        <v>0</v>
      </c>
      <c r="M258" s="18">
        <v>1</v>
      </c>
      <c r="N258" s="18">
        <v>1</v>
      </c>
      <c r="O258" s="18">
        <v>1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24</v>
      </c>
    </row>
    <row r="259" spans="1:21" s="17" customFormat="1" ht="12" customHeight="1" x14ac:dyDescent="0.2">
      <c r="A259" s="286" t="s">
        <v>262</v>
      </c>
      <c r="B259" s="286"/>
      <c r="C259" s="18">
        <v>373</v>
      </c>
      <c r="D259" s="18">
        <v>264</v>
      </c>
      <c r="E259" s="18">
        <v>1</v>
      </c>
      <c r="F259" s="18">
        <v>0</v>
      </c>
      <c r="G259" s="18">
        <v>263</v>
      </c>
      <c r="H259" s="18">
        <v>25</v>
      </c>
      <c r="I259" s="18">
        <v>68</v>
      </c>
      <c r="J259" s="18">
        <v>92</v>
      </c>
      <c r="K259" s="18">
        <v>26</v>
      </c>
      <c r="L259" s="18">
        <v>6</v>
      </c>
      <c r="M259" s="18">
        <v>1</v>
      </c>
      <c r="N259" s="18">
        <v>1</v>
      </c>
      <c r="O259" s="18">
        <v>0</v>
      </c>
      <c r="P259" s="18">
        <v>0</v>
      </c>
      <c r="Q259" s="18">
        <v>1</v>
      </c>
      <c r="R259" s="18">
        <v>2</v>
      </c>
      <c r="S259" s="18">
        <v>0</v>
      </c>
      <c r="T259" s="18">
        <v>0</v>
      </c>
      <c r="U259" s="18">
        <v>41</v>
      </c>
    </row>
    <row r="260" spans="1:21" s="17" customFormat="1" ht="12" customHeight="1" x14ac:dyDescent="0.2">
      <c r="A260" s="286" t="s">
        <v>263</v>
      </c>
      <c r="B260" s="286"/>
      <c r="C260" s="18">
        <v>296</v>
      </c>
      <c r="D260" s="18">
        <v>224</v>
      </c>
      <c r="E260" s="18">
        <v>2</v>
      </c>
      <c r="F260" s="18">
        <v>0</v>
      </c>
      <c r="G260" s="18">
        <v>222</v>
      </c>
      <c r="H260" s="18">
        <v>62</v>
      </c>
      <c r="I260" s="18">
        <v>53</v>
      </c>
      <c r="J260" s="18">
        <v>19</v>
      </c>
      <c r="K260" s="18">
        <v>31</v>
      </c>
      <c r="L260" s="18">
        <v>9</v>
      </c>
      <c r="M260" s="18">
        <v>4</v>
      </c>
      <c r="N260" s="18">
        <v>2</v>
      </c>
      <c r="O260" s="18">
        <v>10</v>
      </c>
      <c r="P260" s="18">
        <v>0</v>
      </c>
      <c r="Q260" s="18">
        <v>1</v>
      </c>
      <c r="R260" s="18">
        <v>0</v>
      </c>
      <c r="S260" s="18">
        <v>0</v>
      </c>
      <c r="T260" s="18">
        <v>0</v>
      </c>
      <c r="U260" s="18">
        <v>31</v>
      </c>
    </row>
    <row r="261" spans="1:21" s="17" customFormat="1" ht="12" customHeight="1" x14ac:dyDescent="0.2">
      <c r="A261" s="286" t="s">
        <v>264</v>
      </c>
      <c r="B261" s="286"/>
      <c r="C261" s="18">
        <v>735</v>
      </c>
      <c r="D261" s="18">
        <v>547</v>
      </c>
      <c r="E261" s="18">
        <v>8</v>
      </c>
      <c r="F261" s="18">
        <v>0</v>
      </c>
      <c r="G261" s="18">
        <v>539</v>
      </c>
      <c r="H261" s="18">
        <v>173</v>
      </c>
      <c r="I261" s="18">
        <v>109</v>
      </c>
      <c r="J261" s="18">
        <v>34</v>
      </c>
      <c r="K261" s="18">
        <v>88</v>
      </c>
      <c r="L261" s="18">
        <v>17</v>
      </c>
      <c r="M261" s="18">
        <v>14</v>
      </c>
      <c r="N261" s="18">
        <v>1</v>
      </c>
      <c r="O261" s="18">
        <v>6</v>
      </c>
      <c r="P261" s="18">
        <v>1</v>
      </c>
      <c r="Q261" s="18">
        <v>0</v>
      </c>
      <c r="R261" s="18">
        <v>0</v>
      </c>
      <c r="S261" s="18">
        <v>4</v>
      </c>
      <c r="T261" s="18">
        <v>0</v>
      </c>
      <c r="U261" s="18">
        <v>92</v>
      </c>
    </row>
    <row r="262" spans="1:21" s="17" customFormat="1" ht="12" customHeight="1" x14ac:dyDescent="0.2">
      <c r="A262" s="287" t="s">
        <v>265</v>
      </c>
      <c r="B262" s="287"/>
      <c r="C262" s="23">
        <v>58</v>
      </c>
      <c r="D262" s="23">
        <v>45</v>
      </c>
      <c r="E262" s="23">
        <v>1</v>
      </c>
      <c r="F262" s="23">
        <v>0</v>
      </c>
      <c r="G262" s="23">
        <v>44</v>
      </c>
      <c r="H262" s="23">
        <v>9</v>
      </c>
      <c r="I262" s="23">
        <v>17</v>
      </c>
      <c r="J262" s="23">
        <v>3</v>
      </c>
      <c r="K262" s="23">
        <v>4</v>
      </c>
      <c r="L262" s="23">
        <v>3</v>
      </c>
      <c r="M262" s="23">
        <v>1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7</v>
      </c>
    </row>
    <row r="263" spans="1:21" s="17" customFormat="1" ht="12" customHeight="1" x14ac:dyDescent="0.2">
      <c r="A263" s="22"/>
      <c r="B263" s="22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spans="1:21" s="17" customFormat="1" ht="12" customHeight="1" x14ac:dyDescent="0.2">
      <c r="A264" s="285" t="s">
        <v>266</v>
      </c>
      <c r="B264" s="285"/>
      <c r="C264" s="16">
        <f t="shared" ref="C264:L264" si="100">SUM(C265:C272)</f>
        <v>206078</v>
      </c>
      <c r="D264" s="16">
        <f t="shared" si="100"/>
        <v>127969</v>
      </c>
      <c r="E264" s="16">
        <f t="shared" si="100"/>
        <v>2034</v>
      </c>
      <c r="F264" s="16">
        <f t="shared" si="100"/>
        <v>289</v>
      </c>
      <c r="G264" s="16">
        <f t="shared" si="100"/>
        <v>125646</v>
      </c>
      <c r="H264" s="16">
        <f t="shared" si="100"/>
        <v>30757</v>
      </c>
      <c r="I264" s="16">
        <f t="shared" si="100"/>
        <v>24051</v>
      </c>
      <c r="J264" s="16">
        <f t="shared" si="100"/>
        <v>19925</v>
      </c>
      <c r="K264" s="16">
        <f t="shared" si="100"/>
        <v>17182</v>
      </c>
      <c r="L264" s="16">
        <f t="shared" si="100"/>
        <v>4652</v>
      </c>
      <c r="M264" s="16">
        <f t="shared" ref="M264:U264" si="101">SUM(M265:M272)</f>
        <v>4102</v>
      </c>
      <c r="N264" s="16">
        <f t="shared" si="101"/>
        <v>963</v>
      </c>
      <c r="O264" s="16">
        <f t="shared" si="101"/>
        <v>869</v>
      </c>
      <c r="P264" s="16">
        <f t="shared" si="101"/>
        <v>455</v>
      </c>
      <c r="Q264" s="16">
        <f t="shared" si="101"/>
        <v>440</v>
      </c>
      <c r="R264" s="16">
        <f t="shared" si="101"/>
        <v>370</v>
      </c>
      <c r="S264" s="16">
        <f t="shared" si="101"/>
        <v>356</v>
      </c>
      <c r="T264" s="16">
        <f t="shared" si="101"/>
        <v>71</v>
      </c>
      <c r="U264" s="16">
        <f t="shared" si="101"/>
        <v>21453</v>
      </c>
    </row>
    <row r="265" spans="1:21" s="17" customFormat="1" ht="12" customHeight="1" x14ac:dyDescent="0.2">
      <c r="A265" s="286" t="s">
        <v>267</v>
      </c>
      <c r="B265" s="286"/>
      <c r="C265" s="18">
        <f t="shared" ref="C265:L265" si="102">SUM(C59:C82)</f>
        <v>32293</v>
      </c>
      <c r="D265" s="18">
        <f t="shared" si="102"/>
        <v>21842</v>
      </c>
      <c r="E265" s="18">
        <f t="shared" si="102"/>
        <v>401</v>
      </c>
      <c r="F265" s="18">
        <f t="shared" si="102"/>
        <v>57</v>
      </c>
      <c r="G265" s="18">
        <f t="shared" si="102"/>
        <v>21384</v>
      </c>
      <c r="H265" s="18">
        <f t="shared" si="102"/>
        <v>5495</v>
      </c>
      <c r="I265" s="18">
        <f t="shared" si="102"/>
        <v>4812</v>
      </c>
      <c r="J265" s="18">
        <f t="shared" si="102"/>
        <v>3480</v>
      </c>
      <c r="K265" s="18">
        <f t="shared" si="102"/>
        <v>2636</v>
      </c>
      <c r="L265" s="18">
        <f t="shared" si="102"/>
        <v>524</v>
      </c>
      <c r="M265" s="18">
        <f t="shared" ref="M265:U265" si="103">SUM(M59:M82)</f>
        <v>560</v>
      </c>
      <c r="N265" s="18">
        <f t="shared" si="103"/>
        <v>167</v>
      </c>
      <c r="O265" s="18">
        <f t="shared" si="103"/>
        <v>125</v>
      </c>
      <c r="P265" s="18">
        <f t="shared" si="103"/>
        <v>38</v>
      </c>
      <c r="Q265" s="18">
        <f t="shared" si="103"/>
        <v>61</v>
      </c>
      <c r="R265" s="18">
        <f t="shared" si="103"/>
        <v>66</v>
      </c>
      <c r="S265" s="18">
        <f t="shared" si="103"/>
        <v>53</v>
      </c>
      <c r="T265" s="18">
        <f t="shared" si="103"/>
        <v>5</v>
      </c>
      <c r="U265" s="18">
        <f t="shared" si="103"/>
        <v>3362</v>
      </c>
    </row>
    <row r="266" spans="1:21" s="17" customFormat="1" ht="12" customHeight="1" x14ac:dyDescent="0.2">
      <c r="A266" s="286" t="s">
        <v>268</v>
      </c>
      <c r="B266" s="286"/>
      <c r="C266" s="18">
        <f t="shared" ref="C266:L266" si="104">SUM(C85:C154)</f>
        <v>83196</v>
      </c>
      <c r="D266" s="18">
        <f t="shared" si="104"/>
        <v>49848</v>
      </c>
      <c r="E266" s="18">
        <f t="shared" si="104"/>
        <v>722</v>
      </c>
      <c r="F266" s="18">
        <f t="shared" si="104"/>
        <v>125</v>
      </c>
      <c r="G266" s="18">
        <f t="shared" si="104"/>
        <v>49001</v>
      </c>
      <c r="H266" s="18">
        <f t="shared" si="104"/>
        <v>11883</v>
      </c>
      <c r="I266" s="18">
        <f t="shared" si="104"/>
        <v>8382</v>
      </c>
      <c r="J266" s="18">
        <f t="shared" si="104"/>
        <v>7358</v>
      </c>
      <c r="K266" s="18">
        <f t="shared" si="104"/>
        <v>8086</v>
      </c>
      <c r="L266" s="18">
        <f t="shared" si="104"/>
        <v>2027</v>
      </c>
      <c r="M266" s="18">
        <f t="shared" ref="M266:U266" si="105">SUM(M85:M154)</f>
        <v>1852</v>
      </c>
      <c r="N266" s="18">
        <f t="shared" si="105"/>
        <v>365</v>
      </c>
      <c r="O266" s="18">
        <f t="shared" si="105"/>
        <v>329</v>
      </c>
      <c r="P266" s="18">
        <f t="shared" si="105"/>
        <v>99</v>
      </c>
      <c r="Q266" s="18">
        <f t="shared" si="105"/>
        <v>210</v>
      </c>
      <c r="R266" s="18">
        <f t="shared" si="105"/>
        <v>207</v>
      </c>
      <c r="S266" s="18">
        <f t="shared" si="105"/>
        <v>185</v>
      </c>
      <c r="T266" s="18">
        <f t="shared" si="105"/>
        <v>12</v>
      </c>
      <c r="U266" s="18">
        <f t="shared" si="105"/>
        <v>8006</v>
      </c>
    </row>
    <row r="267" spans="1:21" s="17" customFormat="1" ht="12" customHeight="1" x14ac:dyDescent="0.2">
      <c r="A267" s="286" t="s">
        <v>269</v>
      </c>
      <c r="B267" s="286"/>
      <c r="C267" s="18">
        <f t="shared" ref="C267:L267" si="106">SUM(C157:C196)</f>
        <v>39570</v>
      </c>
      <c r="D267" s="18">
        <f t="shared" si="106"/>
        <v>21970</v>
      </c>
      <c r="E267" s="18">
        <f t="shared" si="106"/>
        <v>394</v>
      </c>
      <c r="F267" s="18">
        <f t="shared" si="106"/>
        <v>50</v>
      </c>
      <c r="G267" s="18">
        <f t="shared" si="106"/>
        <v>21526</v>
      </c>
      <c r="H267" s="18">
        <f t="shared" si="106"/>
        <v>4711</v>
      </c>
      <c r="I267" s="18">
        <f t="shared" si="106"/>
        <v>3991</v>
      </c>
      <c r="J267" s="18">
        <f t="shared" si="106"/>
        <v>3590</v>
      </c>
      <c r="K267" s="18">
        <f t="shared" si="106"/>
        <v>2664</v>
      </c>
      <c r="L267" s="18">
        <f t="shared" si="106"/>
        <v>1136</v>
      </c>
      <c r="M267" s="18">
        <f t="shared" ref="M267:U267" si="107">SUM(M157:M196)</f>
        <v>715</v>
      </c>
      <c r="N267" s="18">
        <f t="shared" si="107"/>
        <v>202</v>
      </c>
      <c r="O267" s="18">
        <f t="shared" si="107"/>
        <v>99</v>
      </c>
      <c r="P267" s="18">
        <f t="shared" si="107"/>
        <v>246</v>
      </c>
      <c r="Q267" s="18">
        <f t="shared" si="107"/>
        <v>106</v>
      </c>
      <c r="R267" s="18">
        <f t="shared" si="107"/>
        <v>39</v>
      </c>
      <c r="S267" s="18">
        <f t="shared" si="107"/>
        <v>49</v>
      </c>
      <c r="T267" s="18">
        <f t="shared" si="107"/>
        <v>43</v>
      </c>
      <c r="U267" s="18">
        <f t="shared" si="107"/>
        <v>3935</v>
      </c>
    </row>
    <row r="268" spans="1:21" s="17" customFormat="1" ht="12" customHeight="1" x14ac:dyDescent="0.2">
      <c r="A268" s="286" t="s">
        <v>270</v>
      </c>
      <c r="B268" s="286"/>
      <c r="C268" s="18">
        <f t="shared" ref="C268:L268" si="108">SUM(C199:C207)</f>
        <v>4190</v>
      </c>
      <c r="D268" s="18">
        <f t="shared" si="108"/>
        <v>2778</v>
      </c>
      <c r="E268" s="18">
        <f t="shared" si="108"/>
        <v>28</v>
      </c>
      <c r="F268" s="18">
        <f t="shared" si="108"/>
        <v>0</v>
      </c>
      <c r="G268" s="18">
        <f t="shared" si="108"/>
        <v>2750</v>
      </c>
      <c r="H268" s="18">
        <f t="shared" si="108"/>
        <v>511</v>
      </c>
      <c r="I268" s="18">
        <f t="shared" si="108"/>
        <v>693</v>
      </c>
      <c r="J268" s="18">
        <f t="shared" si="108"/>
        <v>436</v>
      </c>
      <c r="K268" s="18">
        <f t="shared" si="108"/>
        <v>305</v>
      </c>
      <c r="L268" s="18">
        <f t="shared" si="108"/>
        <v>98</v>
      </c>
      <c r="M268" s="18">
        <f t="shared" ref="M268:U268" si="109">SUM(M199:M207)</f>
        <v>79</v>
      </c>
      <c r="N268" s="18">
        <f t="shared" si="109"/>
        <v>19</v>
      </c>
      <c r="O268" s="18">
        <f t="shared" si="109"/>
        <v>14</v>
      </c>
      <c r="P268" s="18">
        <f t="shared" si="109"/>
        <v>11</v>
      </c>
      <c r="Q268" s="18">
        <f t="shared" si="109"/>
        <v>7</v>
      </c>
      <c r="R268" s="18">
        <f t="shared" si="109"/>
        <v>3</v>
      </c>
      <c r="S268" s="18">
        <f t="shared" si="109"/>
        <v>6</v>
      </c>
      <c r="T268" s="18">
        <f t="shared" si="109"/>
        <v>4</v>
      </c>
      <c r="U268" s="18">
        <f t="shared" si="109"/>
        <v>564</v>
      </c>
    </row>
    <row r="269" spans="1:21" s="17" customFormat="1" ht="12" customHeight="1" x14ac:dyDescent="0.2">
      <c r="A269" s="286" t="s">
        <v>271</v>
      </c>
      <c r="B269" s="286"/>
      <c r="C269" s="18">
        <f t="shared" ref="C269:L269" si="110">SUM(C210:C227)</f>
        <v>28519</v>
      </c>
      <c r="D269" s="18">
        <f t="shared" si="110"/>
        <v>19508</v>
      </c>
      <c r="E269" s="18">
        <f t="shared" si="110"/>
        <v>310</v>
      </c>
      <c r="F269" s="18">
        <f t="shared" si="110"/>
        <v>37</v>
      </c>
      <c r="G269" s="18">
        <f t="shared" si="110"/>
        <v>19161</v>
      </c>
      <c r="H269" s="18">
        <f t="shared" si="110"/>
        <v>5371</v>
      </c>
      <c r="I269" s="18">
        <f t="shared" si="110"/>
        <v>3405</v>
      </c>
      <c r="J269" s="18">
        <f t="shared" si="110"/>
        <v>3193</v>
      </c>
      <c r="K269" s="18">
        <f t="shared" si="110"/>
        <v>1914</v>
      </c>
      <c r="L269" s="18">
        <f t="shared" si="110"/>
        <v>534</v>
      </c>
      <c r="M269" s="18">
        <f t="shared" ref="M269:U269" si="111">SUM(M210:M227)</f>
        <v>675</v>
      </c>
      <c r="N269" s="18">
        <f t="shared" si="111"/>
        <v>133</v>
      </c>
      <c r="O269" s="18">
        <f t="shared" si="111"/>
        <v>228</v>
      </c>
      <c r="P269" s="18">
        <f t="shared" si="111"/>
        <v>37</v>
      </c>
      <c r="Q269" s="18">
        <f t="shared" si="111"/>
        <v>37</v>
      </c>
      <c r="R269" s="18">
        <f t="shared" si="111"/>
        <v>42</v>
      </c>
      <c r="S269" s="18">
        <f t="shared" si="111"/>
        <v>48</v>
      </c>
      <c r="T269" s="18">
        <f t="shared" si="111"/>
        <v>3</v>
      </c>
      <c r="U269" s="18">
        <f t="shared" si="111"/>
        <v>3541</v>
      </c>
    </row>
    <row r="270" spans="1:21" s="17" customFormat="1" ht="12" customHeight="1" x14ac:dyDescent="0.2">
      <c r="A270" s="286" t="s">
        <v>272</v>
      </c>
      <c r="B270" s="286"/>
      <c r="C270" s="18">
        <f t="shared" ref="C270:L270" si="112">SUM(C230:C235)</f>
        <v>6836</v>
      </c>
      <c r="D270" s="18">
        <f t="shared" si="112"/>
        <v>4550</v>
      </c>
      <c r="E270" s="18">
        <f t="shared" si="112"/>
        <v>74</v>
      </c>
      <c r="F270" s="18">
        <f t="shared" si="112"/>
        <v>11</v>
      </c>
      <c r="G270" s="18">
        <f t="shared" si="112"/>
        <v>4465</v>
      </c>
      <c r="H270" s="18">
        <f t="shared" si="112"/>
        <v>1017</v>
      </c>
      <c r="I270" s="18">
        <f t="shared" si="112"/>
        <v>829</v>
      </c>
      <c r="J270" s="18">
        <f t="shared" si="112"/>
        <v>814</v>
      </c>
      <c r="K270" s="18">
        <f t="shared" si="112"/>
        <v>675</v>
      </c>
      <c r="L270" s="18">
        <f t="shared" si="112"/>
        <v>95</v>
      </c>
      <c r="M270" s="18">
        <f t="shared" ref="M270:U270" si="113">SUM(M230:M235)</f>
        <v>95</v>
      </c>
      <c r="N270" s="18">
        <f t="shared" si="113"/>
        <v>54</v>
      </c>
      <c r="O270" s="18">
        <f t="shared" si="113"/>
        <v>36</v>
      </c>
      <c r="P270" s="18">
        <f t="shared" si="113"/>
        <v>14</v>
      </c>
      <c r="Q270" s="18">
        <f t="shared" si="113"/>
        <v>10</v>
      </c>
      <c r="R270" s="18">
        <f t="shared" si="113"/>
        <v>4</v>
      </c>
      <c r="S270" s="18">
        <f t="shared" si="113"/>
        <v>5</v>
      </c>
      <c r="T270" s="18">
        <f t="shared" si="113"/>
        <v>2</v>
      </c>
      <c r="U270" s="18">
        <f t="shared" si="113"/>
        <v>815</v>
      </c>
    </row>
    <row r="271" spans="1:21" s="17" customFormat="1" ht="12" customHeight="1" x14ac:dyDescent="0.2">
      <c r="A271" s="286" t="s">
        <v>273</v>
      </c>
      <c r="B271" s="286"/>
      <c r="C271" s="18">
        <f t="shared" ref="C271:L271" si="114">SUM(C238:C242)</f>
        <v>5182</v>
      </c>
      <c r="D271" s="18">
        <f t="shared" si="114"/>
        <v>2874</v>
      </c>
      <c r="E271" s="18">
        <f t="shared" si="114"/>
        <v>51</v>
      </c>
      <c r="F271" s="18">
        <f t="shared" si="114"/>
        <v>5</v>
      </c>
      <c r="G271" s="18">
        <f t="shared" si="114"/>
        <v>2818</v>
      </c>
      <c r="H271" s="18">
        <f t="shared" si="114"/>
        <v>656</v>
      </c>
      <c r="I271" s="18">
        <f t="shared" si="114"/>
        <v>605</v>
      </c>
      <c r="J271" s="18">
        <f t="shared" si="114"/>
        <v>472</v>
      </c>
      <c r="K271" s="18">
        <f t="shared" si="114"/>
        <v>407</v>
      </c>
      <c r="L271" s="18">
        <f t="shared" si="114"/>
        <v>117</v>
      </c>
      <c r="M271" s="18">
        <f t="shared" ref="M271:U271" si="115">SUM(M238:M242)</f>
        <v>52</v>
      </c>
      <c r="N271" s="18">
        <f t="shared" si="115"/>
        <v>9</v>
      </c>
      <c r="O271" s="18">
        <f t="shared" si="115"/>
        <v>11</v>
      </c>
      <c r="P271" s="18">
        <f t="shared" si="115"/>
        <v>5</v>
      </c>
      <c r="Q271" s="18">
        <f t="shared" si="115"/>
        <v>4</v>
      </c>
      <c r="R271" s="18">
        <f t="shared" si="115"/>
        <v>2</v>
      </c>
      <c r="S271" s="18">
        <f t="shared" si="115"/>
        <v>2</v>
      </c>
      <c r="T271" s="18">
        <f t="shared" si="115"/>
        <v>2</v>
      </c>
      <c r="U271" s="18">
        <f t="shared" si="115"/>
        <v>474</v>
      </c>
    </row>
    <row r="272" spans="1:21" s="17" customFormat="1" ht="12" customHeight="1" x14ac:dyDescent="0.2">
      <c r="A272" s="287" t="s">
        <v>274</v>
      </c>
      <c r="B272" s="287"/>
      <c r="C272" s="23">
        <f t="shared" ref="C272:L272" si="116">SUM(C245:C262)</f>
        <v>6292</v>
      </c>
      <c r="D272" s="23">
        <f t="shared" si="116"/>
        <v>4599</v>
      </c>
      <c r="E272" s="23">
        <f t="shared" si="116"/>
        <v>54</v>
      </c>
      <c r="F272" s="23">
        <f t="shared" si="116"/>
        <v>4</v>
      </c>
      <c r="G272" s="23">
        <f t="shared" si="116"/>
        <v>4541</v>
      </c>
      <c r="H272" s="23">
        <f t="shared" si="116"/>
        <v>1113</v>
      </c>
      <c r="I272" s="23">
        <f t="shared" si="116"/>
        <v>1334</v>
      </c>
      <c r="J272" s="23">
        <f t="shared" si="116"/>
        <v>582</v>
      </c>
      <c r="K272" s="23">
        <f t="shared" si="116"/>
        <v>495</v>
      </c>
      <c r="L272" s="23">
        <f t="shared" si="116"/>
        <v>121</v>
      </c>
      <c r="M272" s="23">
        <f t="shared" ref="M272:U272" si="117">SUM(M245:M262)</f>
        <v>74</v>
      </c>
      <c r="N272" s="23">
        <f t="shared" si="117"/>
        <v>14</v>
      </c>
      <c r="O272" s="23">
        <f t="shared" si="117"/>
        <v>27</v>
      </c>
      <c r="P272" s="23">
        <f t="shared" si="117"/>
        <v>5</v>
      </c>
      <c r="Q272" s="23">
        <f t="shared" si="117"/>
        <v>5</v>
      </c>
      <c r="R272" s="23">
        <f t="shared" si="117"/>
        <v>7</v>
      </c>
      <c r="S272" s="23">
        <f t="shared" si="117"/>
        <v>8</v>
      </c>
      <c r="T272" s="23">
        <f t="shared" si="117"/>
        <v>0</v>
      </c>
      <c r="U272" s="23">
        <f t="shared" si="117"/>
        <v>756</v>
      </c>
    </row>
    <row r="273" spans="1:21" s="17" customFormat="1" ht="12" customHeight="1" x14ac:dyDescent="0.2">
      <c r="A273" s="22"/>
      <c r="B273" s="22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spans="1:21" s="17" customFormat="1" ht="12" customHeight="1" x14ac:dyDescent="0.2">
      <c r="A274" s="285" t="s">
        <v>275</v>
      </c>
      <c r="B274" s="285"/>
      <c r="C274" s="16">
        <f t="shared" ref="C274:L274" si="118">SUM(C275:C278)</f>
        <v>175668</v>
      </c>
      <c r="D274" s="16">
        <f t="shared" si="118"/>
        <v>108650</v>
      </c>
      <c r="E274" s="16">
        <f t="shared" si="118"/>
        <v>1744</v>
      </c>
      <c r="F274" s="16">
        <f t="shared" si="118"/>
        <v>254</v>
      </c>
      <c r="G274" s="16">
        <f t="shared" si="118"/>
        <v>106652</v>
      </c>
      <c r="H274" s="16">
        <f t="shared" si="118"/>
        <v>26174</v>
      </c>
      <c r="I274" s="16">
        <f t="shared" si="118"/>
        <v>19788</v>
      </c>
      <c r="J274" s="16">
        <f t="shared" si="118"/>
        <v>16845</v>
      </c>
      <c r="K274" s="16">
        <f t="shared" si="118"/>
        <v>14767</v>
      </c>
      <c r="L274" s="16">
        <f t="shared" si="118"/>
        <v>4044</v>
      </c>
      <c r="M274" s="16">
        <f t="shared" ref="M274:U274" si="119">SUM(M275:M278)</f>
        <v>3630</v>
      </c>
      <c r="N274" s="16">
        <f t="shared" si="119"/>
        <v>833</v>
      </c>
      <c r="O274" s="16">
        <f t="shared" si="119"/>
        <v>766</v>
      </c>
      <c r="P274" s="16">
        <f t="shared" si="119"/>
        <v>417</v>
      </c>
      <c r="Q274" s="16">
        <f t="shared" si="119"/>
        <v>404</v>
      </c>
      <c r="R274" s="16">
        <f t="shared" si="119"/>
        <v>337</v>
      </c>
      <c r="S274" s="16">
        <f t="shared" si="119"/>
        <v>323</v>
      </c>
      <c r="T274" s="16">
        <f t="shared" si="119"/>
        <v>58</v>
      </c>
      <c r="U274" s="16">
        <f t="shared" si="119"/>
        <v>18266</v>
      </c>
    </row>
    <row r="275" spans="1:21" s="17" customFormat="1" ht="12" customHeight="1" x14ac:dyDescent="0.2">
      <c r="A275" s="286" t="s">
        <v>271</v>
      </c>
      <c r="B275" s="286"/>
      <c r="C275" s="18">
        <f t="shared" ref="C275:L275" si="120">C210+C211+C212+C213+C214+C215+C216+C217+C219+C222+C223+C225+C227+C231+C164+C224</f>
        <v>29716</v>
      </c>
      <c r="D275" s="18">
        <f t="shared" si="120"/>
        <v>20168</v>
      </c>
      <c r="E275" s="18">
        <f t="shared" si="120"/>
        <v>325</v>
      </c>
      <c r="F275" s="18">
        <f t="shared" si="120"/>
        <v>39</v>
      </c>
      <c r="G275" s="18">
        <f t="shared" si="120"/>
        <v>19804</v>
      </c>
      <c r="H275" s="18">
        <f t="shared" si="120"/>
        <v>5504</v>
      </c>
      <c r="I275" s="18">
        <f t="shared" si="120"/>
        <v>3460</v>
      </c>
      <c r="J275" s="18">
        <f t="shared" si="120"/>
        <v>3286</v>
      </c>
      <c r="K275" s="18">
        <f t="shared" si="120"/>
        <v>2049</v>
      </c>
      <c r="L275" s="18">
        <f t="shared" si="120"/>
        <v>559</v>
      </c>
      <c r="M275" s="18">
        <f t="shared" ref="M275:U275" si="121">M210+M211+M212+M213+M214+M215+M216+M217+M219+M222+M223+M225+M227+M231+M164+M224</f>
        <v>695</v>
      </c>
      <c r="N275" s="18">
        <f t="shared" si="121"/>
        <v>143</v>
      </c>
      <c r="O275" s="18">
        <f t="shared" si="121"/>
        <v>238</v>
      </c>
      <c r="P275" s="18">
        <f t="shared" si="121"/>
        <v>43</v>
      </c>
      <c r="Q275" s="18">
        <f t="shared" si="121"/>
        <v>45</v>
      </c>
      <c r="R275" s="18">
        <f t="shared" si="121"/>
        <v>42</v>
      </c>
      <c r="S275" s="18">
        <f t="shared" si="121"/>
        <v>45</v>
      </c>
      <c r="T275" s="18">
        <f t="shared" si="121"/>
        <v>3</v>
      </c>
      <c r="U275" s="18">
        <f t="shared" si="121"/>
        <v>3692</v>
      </c>
    </row>
    <row r="276" spans="1:21" s="17" customFormat="1" ht="12" customHeight="1" x14ac:dyDescent="0.2">
      <c r="A276" s="286" t="s">
        <v>276</v>
      </c>
      <c r="B276" s="286"/>
      <c r="C276" s="18">
        <f t="shared" ref="C276:L276" si="122">C59+C60+C61+C65+C66+C67+C68+C69+C70+C71+C73+C74+C76+C77+C78+C79+C80+C81+C82+C98</f>
        <v>31609</v>
      </c>
      <c r="D276" s="18">
        <f t="shared" si="122"/>
        <v>21364</v>
      </c>
      <c r="E276" s="18">
        <f t="shared" si="122"/>
        <v>395</v>
      </c>
      <c r="F276" s="18">
        <f t="shared" si="122"/>
        <v>57</v>
      </c>
      <c r="G276" s="18">
        <f t="shared" si="122"/>
        <v>20912</v>
      </c>
      <c r="H276" s="18">
        <f t="shared" si="122"/>
        <v>5351</v>
      </c>
      <c r="I276" s="18">
        <f t="shared" si="122"/>
        <v>4687</v>
      </c>
      <c r="J276" s="18">
        <f t="shared" si="122"/>
        <v>3384</v>
      </c>
      <c r="K276" s="18">
        <f t="shared" si="122"/>
        <v>2624</v>
      </c>
      <c r="L276" s="18">
        <f t="shared" si="122"/>
        <v>521</v>
      </c>
      <c r="M276" s="18">
        <f t="shared" ref="M276:U276" si="123">M59+M60+M61+M65+M66+M67+M68+M69+M70+M71+M73+M74+M76+M77+M78+M79+M80+M81+M82+M98</f>
        <v>543</v>
      </c>
      <c r="N276" s="18">
        <f t="shared" si="123"/>
        <v>165</v>
      </c>
      <c r="O276" s="18">
        <f t="shared" si="123"/>
        <v>119</v>
      </c>
      <c r="P276" s="18">
        <f t="shared" si="123"/>
        <v>37</v>
      </c>
      <c r="Q276" s="18">
        <f t="shared" si="123"/>
        <v>61</v>
      </c>
      <c r="R276" s="18">
        <f t="shared" si="123"/>
        <v>65</v>
      </c>
      <c r="S276" s="18">
        <f t="shared" si="123"/>
        <v>54</v>
      </c>
      <c r="T276" s="18">
        <f t="shared" si="123"/>
        <v>5</v>
      </c>
      <c r="U276" s="18">
        <f t="shared" si="123"/>
        <v>3296</v>
      </c>
    </row>
    <row r="277" spans="1:21" s="17" customFormat="1" ht="12" customHeight="1" x14ac:dyDescent="0.2">
      <c r="A277" s="286" t="s">
        <v>269</v>
      </c>
      <c r="B277" s="286"/>
      <c r="C277" s="18">
        <f t="shared" ref="C277:L277" si="124">C157+C160+C163+C166+C170+C176+C177+C180+C182+C184+C187+C191+C192+C194+C199+C204+C207+C169+C173+C175+C178</f>
        <v>36839</v>
      </c>
      <c r="D277" s="18">
        <f t="shared" si="124"/>
        <v>20819</v>
      </c>
      <c r="E277" s="18">
        <f t="shared" si="124"/>
        <v>366</v>
      </c>
      <c r="F277" s="18">
        <f t="shared" si="124"/>
        <v>44</v>
      </c>
      <c r="G277" s="18">
        <f t="shared" si="124"/>
        <v>20409</v>
      </c>
      <c r="H277" s="18">
        <f t="shared" si="124"/>
        <v>4286</v>
      </c>
      <c r="I277" s="18">
        <f t="shared" si="124"/>
        <v>3915</v>
      </c>
      <c r="J277" s="18">
        <f t="shared" si="124"/>
        <v>3353</v>
      </c>
      <c r="K277" s="18">
        <f t="shared" si="124"/>
        <v>2521</v>
      </c>
      <c r="L277" s="18">
        <f t="shared" si="124"/>
        <v>1090</v>
      </c>
      <c r="M277" s="18">
        <f t="shared" ref="M277:U277" si="125">M157+M160+M163+M166+M170+M176+M177+M180+M182+M184+M187+M191+M192+M194+M199+M204+M207+M169+M173+M175+M178</f>
        <v>690</v>
      </c>
      <c r="N277" s="18">
        <f t="shared" si="125"/>
        <v>189</v>
      </c>
      <c r="O277" s="18">
        <f t="shared" si="125"/>
        <v>102</v>
      </c>
      <c r="P277" s="18">
        <f t="shared" si="125"/>
        <v>246</v>
      </c>
      <c r="Q277" s="18">
        <f t="shared" si="125"/>
        <v>96</v>
      </c>
      <c r="R277" s="18">
        <f t="shared" si="125"/>
        <v>32</v>
      </c>
      <c r="S277" s="18">
        <f t="shared" si="125"/>
        <v>48</v>
      </c>
      <c r="T277" s="18">
        <f t="shared" si="125"/>
        <v>42</v>
      </c>
      <c r="U277" s="18">
        <f t="shared" si="125"/>
        <v>3799</v>
      </c>
    </row>
    <row r="278" spans="1:21" s="17" customFormat="1" ht="12" customHeight="1" x14ac:dyDescent="0.2">
      <c r="A278" s="287" t="s">
        <v>268</v>
      </c>
      <c r="B278" s="287"/>
      <c r="C278" s="23">
        <f t="shared" ref="C278:L278" si="126">+C85+C86+C87+C90+C91+C92+C96+C94+C100+C99+C104+C101+C106+C103+C107+C105+C108+C114+C112+C111+C115+C116+C117+C118+C119+C120+C121+C123+C122+C124+C125+C127+C126+C129+C128+C132+C134+C133+C136+C135+C137+C138+C139+C140+C141+C143+C144+C147+C146+C148+C149+C151+C152+C153+C154</f>
        <v>77504</v>
      </c>
      <c r="D278" s="23">
        <f t="shared" si="126"/>
        <v>46299</v>
      </c>
      <c r="E278" s="23">
        <f t="shared" si="126"/>
        <v>658</v>
      </c>
      <c r="F278" s="23">
        <f t="shared" si="126"/>
        <v>114</v>
      </c>
      <c r="G278" s="23">
        <f t="shared" si="126"/>
        <v>45527</v>
      </c>
      <c r="H278" s="23">
        <f t="shared" si="126"/>
        <v>11033</v>
      </c>
      <c r="I278" s="23">
        <f t="shared" si="126"/>
        <v>7726</v>
      </c>
      <c r="J278" s="23">
        <f t="shared" si="126"/>
        <v>6822</v>
      </c>
      <c r="K278" s="23">
        <f t="shared" si="126"/>
        <v>7573</v>
      </c>
      <c r="L278" s="23">
        <f t="shared" si="126"/>
        <v>1874</v>
      </c>
      <c r="M278" s="23">
        <f t="shared" ref="M278:U278" si="127">+M85+M86+M87+M90+M91+M92+M96+M94+M100+M99+M104+M101+M106+M103+M107+M105+M108+M114+M112+M111+M115+M116+M117+M118+M119+M120+M121+M123+M122+M124+M125+M127+M126+M129+M128+M132+M134+M133+M136+M135+M137+M138+M139+M140+M141+M143+M144+M147+M146+M148+M149+M151+M152+M153+M154</f>
        <v>1702</v>
      </c>
      <c r="N278" s="23">
        <f t="shared" si="127"/>
        <v>336</v>
      </c>
      <c r="O278" s="23">
        <f t="shared" si="127"/>
        <v>307</v>
      </c>
      <c r="P278" s="23">
        <f t="shared" si="127"/>
        <v>91</v>
      </c>
      <c r="Q278" s="23">
        <f t="shared" si="127"/>
        <v>202</v>
      </c>
      <c r="R278" s="23">
        <f t="shared" si="127"/>
        <v>198</v>
      </c>
      <c r="S278" s="23">
        <f t="shared" si="127"/>
        <v>176</v>
      </c>
      <c r="T278" s="23">
        <f t="shared" si="127"/>
        <v>8</v>
      </c>
      <c r="U278" s="23">
        <f t="shared" si="127"/>
        <v>7479</v>
      </c>
    </row>
    <row r="279" spans="1:21" s="29" customFormat="1" ht="4.5" customHeight="1" x14ac:dyDescent="0.15">
      <c r="A279" s="301"/>
      <c r="B279" s="301"/>
      <c r="C279" s="301"/>
      <c r="D279" s="301"/>
      <c r="E279" s="301"/>
      <c r="F279" s="301"/>
      <c r="G279" s="301"/>
      <c r="H279" s="301"/>
      <c r="I279" s="301"/>
      <c r="J279" s="301"/>
      <c r="K279" s="301"/>
      <c r="L279" s="301"/>
      <c r="M279" s="301"/>
      <c r="N279" s="301"/>
      <c r="O279" s="301"/>
      <c r="P279" s="301"/>
      <c r="Q279" s="301"/>
      <c r="R279" s="301"/>
      <c r="S279" s="301"/>
      <c r="T279" s="301"/>
      <c r="U279" s="301"/>
    </row>
    <row r="280" spans="1:21" s="30" customFormat="1" ht="12" customHeight="1" x14ac:dyDescent="0.15">
      <c r="A280" s="314" t="s">
        <v>277</v>
      </c>
      <c r="B280" s="314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</row>
    <row r="281" spans="1:21" s="31" customFormat="1" ht="3.75" customHeight="1" x14ac:dyDescent="0.15">
      <c r="A281" s="299"/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</row>
    <row r="282" spans="1:21" s="32" customFormat="1" ht="12" customHeight="1" x14ac:dyDescent="0.15">
      <c r="A282" s="300" t="s">
        <v>278</v>
      </c>
      <c r="B282" s="300"/>
      <c r="C282" s="300"/>
      <c r="D282" s="300"/>
      <c r="E282" s="300"/>
      <c r="F282" s="300"/>
      <c r="G282" s="300"/>
      <c r="H282" s="300"/>
      <c r="I282" s="300"/>
      <c r="J282" s="300"/>
      <c r="K282" s="300"/>
      <c r="L282" s="300"/>
      <c r="M282" s="300"/>
      <c r="N282" s="300"/>
      <c r="O282" s="300"/>
      <c r="P282" s="300"/>
      <c r="Q282" s="300"/>
      <c r="R282" s="300"/>
      <c r="S282" s="300"/>
      <c r="T282" s="300"/>
      <c r="U282" s="300"/>
    </row>
    <row r="283" spans="1:21" s="29" customFormat="1" ht="3.75" customHeight="1" x14ac:dyDescent="0.15">
      <c r="A283" s="301"/>
      <c r="B283" s="301"/>
      <c r="C283" s="301"/>
      <c r="D283" s="301"/>
      <c r="E283" s="301"/>
      <c r="F283" s="301"/>
      <c r="G283" s="301"/>
      <c r="H283" s="301"/>
      <c r="I283" s="301"/>
      <c r="J283" s="301"/>
      <c r="K283" s="301"/>
      <c r="L283" s="301"/>
      <c r="M283" s="301"/>
      <c r="N283" s="301"/>
      <c r="O283" s="301"/>
      <c r="P283" s="301"/>
      <c r="Q283" s="301"/>
      <c r="R283" s="301"/>
      <c r="S283" s="301"/>
      <c r="T283" s="301"/>
      <c r="U283" s="301"/>
    </row>
    <row r="284" spans="1:21" s="33" customFormat="1" ht="12" customHeight="1" x14ac:dyDescent="0.2">
      <c r="A284" s="298" t="s">
        <v>279</v>
      </c>
      <c r="B284" s="298"/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</row>
    <row r="285" spans="1:21" s="33" customFormat="1" ht="12" customHeight="1" x14ac:dyDescent="0.2">
      <c r="A285" s="298" t="s">
        <v>346</v>
      </c>
      <c r="B285" s="298"/>
      <c r="C285" s="298"/>
      <c r="D285" s="298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</row>
  </sheetData>
  <mergeCells count="256">
    <mergeCell ref="A6:B6"/>
    <mergeCell ref="E6:G6"/>
    <mergeCell ref="H6:U6"/>
    <mergeCell ref="A10:B10"/>
    <mergeCell ref="A12:B12"/>
    <mergeCell ref="A13:B13"/>
    <mergeCell ref="A38:B38"/>
    <mergeCell ref="A39:B39"/>
    <mergeCell ref="A1:U1"/>
    <mergeCell ref="A2:U2"/>
    <mergeCell ref="A3:U3"/>
    <mergeCell ref="A4:U4"/>
    <mergeCell ref="A5:B5"/>
    <mergeCell ref="E5:G5"/>
    <mergeCell ref="H5:U5"/>
    <mergeCell ref="A17:B17"/>
    <mergeCell ref="A7:U7"/>
    <mergeCell ref="A8:D8"/>
    <mergeCell ref="E8:H8"/>
    <mergeCell ref="A9:D9"/>
    <mergeCell ref="A40:B40"/>
    <mergeCell ref="A42:B42"/>
    <mergeCell ref="A29:B29"/>
    <mergeCell ref="A32:B32"/>
    <mergeCell ref="A33:B33"/>
    <mergeCell ref="A21:B21"/>
    <mergeCell ref="A23:B23"/>
    <mergeCell ref="A24:B24"/>
    <mergeCell ref="A25:B25"/>
    <mergeCell ref="A26:B26"/>
    <mergeCell ref="A59:B59"/>
    <mergeCell ref="A60:B60"/>
    <mergeCell ref="A61:B61"/>
    <mergeCell ref="A62:B62"/>
    <mergeCell ref="A54:B54"/>
    <mergeCell ref="A55:B55"/>
    <mergeCell ref="A56:B56"/>
    <mergeCell ref="A58:B58"/>
    <mergeCell ref="A43:B43"/>
    <mergeCell ref="A44:B44"/>
    <mergeCell ref="A48:B48"/>
    <mergeCell ref="A53:B53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84:B84"/>
    <mergeCell ref="A85:B85"/>
    <mergeCell ref="A86:B86"/>
    <mergeCell ref="A87:B87"/>
    <mergeCell ref="A79:B79"/>
    <mergeCell ref="A80:B80"/>
    <mergeCell ref="A81:B81"/>
    <mergeCell ref="A82:B82"/>
    <mergeCell ref="A75:B75"/>
    <mergeCell ref="A76:B76"/>
    <mergeCell ref="A77:B77"/>
    <mergeCell ref="A78:B78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44:B144"/>
    <mergeCell ref="A145:B145"/>
    <mergeCell ref="A146:B146"/>
    <mergeCell ref="A147:B147"/>
    <mergeCell ref="A140:B140"/>
    <mergeCell ref="A141:B141"/>
    <mergeCell ref="A142:B142"/>
    <mergeCell ref="A143:B143"/>
    <mergeCell ref="A136:B136"/>
    <mergeCell ref="A137:B137"/>
    <mergeCell ref="A138:B138"/>
    <mergeCell ref="A139:B139"/>
    <mergeCell ref="A157:B157"/>
    <mergeCell ref="A158:B158"/>
    <mergeCell ref="A159:B159"/>
    <mergeCell ref="A160:B160"/>
    <mergeCell ref="A152:B152"/>
    <mergeCell ref="A153:B153"/>
    <mergeCell ref="A154:B154"/>
    <mergeCell ref="A156:B156"/>
    <mergeCell ref="A148:B148"/>
    <mergeCell ref="A149:B149"/>
    <mergeCell ref="A150:B150"/>
    <mergeCell ref="A151:B151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81:B181"/>
    <mergeCell ref="A182:B182"/>
    <mergeCell ref="A183:B183"/>
    <mergeCell ref="A184:B184"/>
    <mergeCell ref="A177:B177"/>
    <mergeCell ref="A178:B178"/>
    <mergeCell ref="A179:B179"/>
    <mergeCell ref="A180:B180"/>
    <mergeCell ref="A173:B173"/>
    <mergeCell ref="A174:B174"/>
    <mergeCell ref="A175:B175"/>
    <mergeCell ref="A176:B176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6:B206"/>
    <mergeCell ref="A207:B207"/>
    <mergeCell ref="A209:B209"/>
    <mergeCell ref="A210:B210"/>
    <mergeCell ref="A202:B202"/>
    <mergeCell ref="A203:B203"/>
    <mergeCell ref="A204:B204"/>
    <mergeCell ref="A205:B205"/>
    <mergeCell ref="A198:B198"/>
    <mergeCell ref="A199:B199"/>
    <mergeCell ref="A200:B200"/>
    <mergeCell ref="A201:B201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32:B232"/>
    <mergeCell ref="A233:B233"/>
    <mergeCell ref="A234:B234"/>
    <mergeCell ref="A235:B235"/>
    <mergeCell ref="A227:B227"/>
    <mergeCell ref="A229:B229"/>
    <mergeCell ref="A230:B230"/>
    <mergeCell ref="A231:B231"/>
    <mergeCell ref="A223:B223"/>
    <mergeCell ref="A224:B224"/>
    <mergeCell ref="A225:B225"/>
    <mergeCell ref="A226:B226"/>
    <mergeCell ref="A246:B246"/>
    <mergeCell ref="A247:B247"/>
    <mergeCell ref="A248:B248"/>
    <mergeCell ref="A249:B249"/>
    <mergeCell ref="A241:B241"/>
    <mergeCell ref="A242:B242"/>
    <mergeCell ref="A244:B244"/>
    <mergeCell ref="A245:B245"/>
    <mergeCell ref="A237:B237"/>
    <mergeCell ref="A238:B238"/>
    <mergeCell ref="A239:B239"/>
    <mergeCell ref="A240:B240"/>
    <mergeCell ref="A258:B258"/>
    <mergeCell ref="A259:B259"/>
    <mergeCell ref="A260:B260"/>
    <mergeCell ref="A261:B261"/>
    <mergeCell ref="A254:B254"/>
    <mergeCell ref="A255:B255"/>
    <mergeCell ref="A256:B256"/>
    <mergeCell ref="A257:B257"/>
    <mergeCell ref="A250:B250"/>
    <mergeCell ref="A251:B251"/>
    <mergeCell ref="A252:B252"/>
    <mergeCell ref="A253:B253"/>
    <mergeCell ref="A271:B271"/>
    <mergeCell ref="A272:B272"/>
    <mergeCell ref="A274:B274"/>
    <mergeCell ref="A275:B275"/>
    <mergeCell ref="A267:B267"/>
    <mergeCell ref="A268:B268"/>
    <mergeCell ref="A269:B269"/>
    <mergeCell ref="A270:B270"/>
    <mergeCell ref="A262:B262"/>
    <mergeCell ref="A264:B264"/>
    <mergeCell ref="A265:B265"/>
    <mergeCell ref="A266:B266"/>
    <mergeCell ref="A284:U284"/>
    <mergeCell ref="A285:U285"/>
    <mergeCell ref="A279:U279"/>
    <mergeCell ref="A280:U280"/>
    <mergeCell ref="A281:U281"/>
    <mergeCell ref="A282:U282"/>
    <mergeCell ref="A276:B276"/>
    <mergeCell ref="A277:B277"/>
    <mergeCell ref="A278:B278"/>
    <mergeCell ref="A283:U283"/>
  </mergeCells>
  <phoneticPr fontId="0" type="noConversion"/>
  <pageMargins left="0.15748031496062992" right="0" top="0" bottom="0" header="0" footer="0"/>
  <pageSetup paperSize="9" scale="7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3"/>
  <sheetViews>
    <sheetView workbookViewId="0">
      <selection sqref="A1:V1"/>
    </sheetView>
  </sheetViews>
  <sheetFormatPr defaultRowHeight="12.75" x14ac:dyDescent="0.2"/>
  <cols>
    <col min="1" max="1" width="3.7109375" style="60" customWidth="1"/>
    <col min="2" max="2" width="3.7109375" style="34" customWidth="1"/>
    <col min="3" max="3" width="22.28515625" style="34" customWidth="1"/>
    <col min="4" max="5" width="9.5703125" style="34" bestFit="1" customWidth="1"/>
    <col min="6" max="7" width="9.28515625" style="34" bestFit="1" customWidth="1"/>
    <col min="8" max="8" width="9.5703125" style="34" bestFit="1" customWidth="1"/>
    <col min="9" max="12" width="9.28515625" style="34" bestFit="1" customWidth="1"/>
    <col min="13" max="13" width="9.85546875" style="34" customWidth="1"/>
    <col min="14" max="14" width="9.28515625" style="34" customWidth="1"/>
    <col min="15" max="22" width="9.28515625" style="34" bestFit="1" customWidth="1"/>
    <col min="23" max="16384" width="9.140625" style="34"/>
  </cols>
  <sheetData>
    <row r="1" spans="1:22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</row>
    <row r="2" spans="1:22" s="2" customFormat="1" ht="14.25" customHeight="1" x14ac:dyDescent="0.2">
      <c r="A2" s="333" t="s">
        <v>280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4"/>
      <c r="O2" s="334"/>
      <c r="P2" s="334"/>
      <c r="Q2" s="334"/>
      <c r="R2" s="334"/>
      <c r="S2" s="334"/>
      <c r="T2" s="334"/>
      <c r="U2" s="334"/>
      <c r="V2" s="334"/>
    </row>
    <row r="3" spans="1:22" s="2" customFormat="1" ht="15" customHeight="1" x14ac:dyDescent="0.2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4"/>
      <c r="O3" s="334"/>
      <c r="P3" s="334"/>
      <c r="Q3" s="334"/>
      <c r="R3" s="334"/>
      <c r="S3" s="334"/>
      <c r="T3" s="334"/>
      <c r="U3" s="334"/>
      <c r="V3" s="334"/>
    </row>
    <row r="4" spans="1:22" s="35" customFormat="1" ht="15" customHeight="1" x14ac:dyDescent="0.2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29"/>
      <c r="O4" s="329"/>
      <c r="P4" s="329"/>
      <c r="Q4" s="329"/>
      <c r="R4" s="329"/>
      <c r="S4" s="329"/>
      <c r="T4" s="329"/>
      <c r="U4" s="329"/>
      <c r="V4" s="329"/>
    </row>
    <row r="5" spans="1:22" s="38" customFormat="1" ht="12" customHeight="1" x14ac:dyDescent="0.2">
      <c r="A5" s="36"/>
      <c r="B5" s="36"/>
      <c r="C5" s="36"/>
      <c r="D5" s="37" t="s">
        <v>281</v>
      </c>
      <c r="E5" s="37" t="s">
        <v>2</v>
      </c>
      <c r="F5" s="330" t="s">
        <v>3</v>
      </c>
      <c r="G5" s="331"/>
      <c r="H5" s="331"/>
      <c r="I5" s="330" t="s">
        <v>4</v>
      </c>
      <c r="J5" s="331"/>
      <c r="K5" s="331"/>
      <c r="L5" s="331"/>
      <c r="M5" s="331"/>
      <c r="N5" s="332"/>
      <c r="O5" s="332"/>
      <c r="P5" s="332"/>
      <c r="Q5" s="332"/>
      <c r="R5" s="332"/>
      <c r="S5" s="332"/>
      <c r="T5" s="332"/>
      <c r="U5" s="332"/>
      <c r="V5" s="332"/>
    </row>
    <row r="6" spans="1:22" s="42" customFormat="1" ht="12" customHeight="1" x14ac:dyDescent="0.2">
      <c r="A6" s="39"/>
      <c r="B6" s="40"/>
      <c r="C6" s="40"/>
      <c r="D6" s="41"/>
      <c r="E6" s="41"/>
      <c r="F6" s="327"/>
      <c r="G6" s="328"/>
      <c r="H6" s="328"/>
      <c r="I6" s="327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</row>
    <row r="7" spans="1:22" s="42" customFormat="1" ht="12" customHeight="1" x14ac:dyDescent="0.2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8"/>
      <c r="O7" s="328"/>
      <c r="P7" s="328"/>
      <c r="Q7" s="328"/>
      <c r="R7" s="328"/>
      <c r="S7" s="328"/>
      <c r="T7" s="328"/>
      <c r="U7" s="328"/>
      <c r="V7" s="328"/>
    </row>
    <row r="8" spans="1:22" s="42" customFormat="1" ht="12" customHeight="1" x14ac:dyDescent="0.2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43"/>
      <c r="O8" s="43"/>
      <c r="P8" s="43"/>
      <c r="Q8" s="43" t="s">
        <v>8</v>
      </c>
      <c r="R8" s="43"/>
      <c r="S8" s="43"/>
      <c r="T8" s="44"/>
      <c r="U8" s="43"/>
      <c r="V8" s="43"/>
    </row>
    <row r="9" spans="1:22" s="1" customFormat="1" ht="12" customHeight="1" x14ac:dyDescent="0.2">
      <c r="A9" s="45"/>
      <c r="B9" s="45"/>
      <c r="C9" s="45"/>
      <c r="D9" s="46"/>
      <c r="E9" s="46"/>
      <c r="F9" s="46" t="s">
        <v>9</v>
      </c>
      <c r="G9" s="46" t="s">
        <v>10</v>
      </c>
      <c r="H9" s="46" t="s">
        <v>11</v>
      </c>
      <c r="I9" s="46" t="s">
        <v>12</v>
      </c>
      <c r="J9" s="46" t="s">
        <v>15</v>
      </c>
      <c r="K9" s="46" t="s">
        <v>282</v>
      </c>
      <c r="L9" s="46" t="s">
        <v>14</v>
      </c>
      <c r="M9" s="46" t="s">
        <v>16</v>
      </c>
      <c r="N9" s="46" t="s">
        <v>283</v>
      </c>
      <c r="O9" s="46" t="s">
        <v>284</v>
      </c>
      <c r="P9" s="46" t="s">
        <v>17</v>
      </c>
      <c r="Q9" s="46" t="s">
        <v>20</v>
      </c>
      <c r="R9" s="46" t="s">
        <v>19</v>
      </c>
      <c r="S9" s="46" t="s">
        <v>285</v>
      </c>
      <c r="T9" s="46" t="s">
        <v>286</v>
      </c>
      <c r="U9" s="46" t="s">
        <v>287</v>
      </c>
      <c r="V9" s="46" t="s">
        <v>13</v>
      </c>
    </row>
    <row r="10" spans="1:22" s="15" customFormat="1" ht="11.25" customHeight="1" x14ac:dyDescent="0.2">
      <c r="A10" s="320" t="s">
        <v>27</v>
      </c>
      <c r="B10" s="320"/>
      <c r="C10" s="320"/>
      <c r="D10" s="14">
        <f t="shared" ref="D10:M10" si="0">D11+D15+D19</f>
        <v>19347</v>
      </c>
      <c r="E10" s="14">
        <f t="shared" si="0"/>
        <v>12016</v>
      </c>
      <c r="F10" s="14">
        <f t="shared" si="0"/>
        <v>286</v>
      </c>
      <c r="G10" s="14">
        <f t="shared" si="0"/>
        <v>433</v>
      </c>
      <c r="H10" s="14">
        <f t="shared" si="0"/>
        <v>11297</v>
      </c>
      <c r="I10" s="14">
        <f t="shared" si="0"/>
        <v>3402</v>
      </c>
      <c r="J10" s="14">
        <f t="shared" si="0"/>
        <v>1093</v>
      </c>
      <c r="K10" s="14">
        <f t="shared" si="0"/>
        <v>3348</v>
      </c>
      <c r="L10" s="14">
        <f t="shared" si="0"/>
        <v>1923</v>
      </c>
      <c r="M10" s="14">
        <f t="shared" si="0"/>
        <v>588</v>
      </c>
      <c r="N10" s="14">
        <f t="shared" ref="N10:V10" si="1">N11+N15+N19</f>
        <v>67</v>
      </c>
      <c r="O10" s="14">
        <f t="shared" si="1"/>
        <v>53</v>
      </c>
      <c r="P10" s="14">
        <f t="shared" si="1"/>
        <v>149</v>
      </c>
      <c r="Q10" s="14">
        <f t="shared" si="1"/>
        <v>35</v>
      </c>
      <c r="R10" s="14">
        <f t="shared" si="1"/>
        <v>73</v>
      </c>
      <c r="S10" s="14">
        <f t="shared" si="1"/>
        <v>22</v>
      </c>
      <c r="T10" s="14">
        <f t="shared" si="1"/>
        <v>6</v>
      </c>
      <c r="U10" s="14">
        <f t="shared" si="1"/>
        <v>424</v>
      </c>
      <c r="V10" s="14">
        <f t="shared" si="1"/>
        <v>114</v>
      </c>
    </row>
    <row r="11" spans="1:22" s="17" customFormat="1" ht="11.25" customHeight="1" x14ac:dyDescent="0.2">
      <c r="A11" s="47"/>
      <c r="B11" s="323" t="s">
        <v>28</v>
      </c>
      <c r="C11" s="323"/>
      <c r="D11" s="18">
        <f t="shared" ref="D11:M11" si="2">D12+D13+D14</f>
        <v>6482</v>
      </c>
      <c r="E11" s="18">
        <f t="shared" si="2"/>
        <v>4396</v>
      </c>
      <c r="F11" s="18">
        <f t="shared" si="2"/>
        <v>90</v>
      </c>
      <c r="G11" s="18">
        <f t="shared" si="2"/>
        <v>145</v>
      </c>
      <c r="H11" s="18">
        <f t="shared" si="2"/>
        <v>4161</v>
      </c>
      <c r="I11" s="18">
        <f t="shared" si="2"/>
        <v>1232</v>
      </c>
      <c r="J11" s="18">
        <f t="shared" si="2"/>
        <v>355</v>
      </c>
      <c r="K11" s="18">
        <f t="shared" si="2"/>
        <v>1515</v>
      </c>
      <c r="L11" s="18">
        <f t="shared" si="2"/>
        <v>592</v>
      </c>
      <c r="M11" s="18">
        <f t="shared" si="2"/>
        <v>213</v>
      </c>
      <c r="N11" s="18">
        <f t="shared" ref="N11:V11" si="3">N12+N13+N14</f>
        <v>15</v>
      </c>
      <c r="O11" s="18">
        <f t="shared" si="3"/>
        <v>8</v>
      </c>
      <c r="P11" s="18">
        <f t="shared" si="3"/>
        <v>53</v>
      </c>
      <c r="Q11" s="18">
        <f t="shared" si="3"/>
        <v>10</v>
      </c>
      <c r="R11" s="18">
        <f t="shared" si="3"/>
        <v>17</v>
      </c>
      <c r="S11" s="18">
        <f t="shared" si="3"/>
        <v>9</v>
      </c>
      <c r="T11" s="18">
        <f t="shared" si="3"/>
        <v>3</v>
      </c>
      <c r="U11" s="18">
        <f t="shared" si="3"/>
        <v>91</v>
      </c>
      <c r="V11" s="18">
        <f t="shared" si="3"/>
        <v>48</v>
      </c>
    </row>
    <row r="12" spans="1:22" s="17" customFormat="1" ht="11.25" customHeight="1" x14ac:dyDescent="0.2">
      <c r="A12" s="47"/>
      <c r="B12" s="49"/>
      <c r="C12" s="50" t="s">
        <v>29</v>
      </c>
      <c r="D12" s="18">
        <f t="shared" ref="D12:M12" si="4">D289+D291+D299+D306+D307</f>
        <v>2500</v>
      </c>
      <c r="E12" s="18">
        <f t="shared" si="4"/>
        <v>1703</v>
      </c>
      <c r="F12" s="18">
        <f t="shared" si="4"/>
        <v>39</v>
      </c>
      <c r="G12" s="18">
        <f t="shared" si="4"/>
        <v>47</v>
      </c>
      <c r="H12" s="18">
        <f t="shared" si="4"/>
        <v>1617</v>
      </c>
      <c r="I12" s="18">
        <f t="shared" si="4"/>
        <v>580</v>
      </c>
      <c r="J12" s="18">
        <f t="shared" si="4"/>
        <v>147</v>
      </c>
      <c r="K12" s="18">
        <f t="shared" si="4"/>
        <v>572</v>
      </c>
      <c r="L12" s="18">
        <f t="shared" si="4"/>
        <v>121</v>
      </c>
      <c r="M12" s="18">
        <f t="shared" si="4"/>
        <v>122</v>
      </c>
      <c r="N12" s="18">
        <f t="shared" ref="N12:V12" si="5">N289+N291+N299+N306+N307</f>
        <v>6</v>
      </c>
      <c r="O12" s="18">
        <f t="shared" si="5"/>
        <v>2</v>
      </c>
      <c r="P12" s="18">
        <f t="shared" si="5"/>
        <v>26</v>
      </c>
      <c r="Q12" s="18">
        <f t="shared" si="5"/>
        <v>5</v>
      </c>
      <c r="R12" s="18">
        <f t="shared" si="5"/>
        <v>6</v>
      </c>
      <c r="S12" s="18">
        <f t="shared" si="5"/>
        <v>2</v>
      </c>
      <c r="T12" s="18">
        <f t="shared" si="5"/>
        <v>2</v>
      </c>
      <c r="U12" s="18">
        <f t="shared" si="5"/>
        <v>18</v>
      </c>
      <c r="V12" s="18">
        <f t="shared" si="5"/>
        <v>8</v>
      </c>
    </row>
    <row r="13" spans="1:22" s="17" customFormat="1" ht="11.25" customHeight="1" x14ac:dyDescent="0.2">
      <c r="A13" s="47"/>
      <c r="B13" s="49"/>
      <c r="C13" s="50" t="s">
        <v>30</v>
      </c>
      <c r="D13" s="18">
        <f t="shared" ref="D13:M13" si="6">D290+D293+D294+D295+D296+D297+D298+D300+D302+D303+D308+D309</f>
        <v>2188</v>
      </c>
      <c r="E13" s="18">
        <f t="shared" si="6"/>
        <v>1508</v>
      </c>
      <c r="F13" s="18">
        <f t="shared" si="6"/>
        <v>21</v>
      </c>
      <c r="G13" s="18">
        <f t="shared" si="6"/>
        <v>47</v>
      </c>
      <c r="H13" s="18">
        <f t="shared" si="6"/>
        <v>1440</v>
      </c>
      <c r="I13" s="18">
        <f t="shared" si="6"/>
        <v>433</v>
      </c>
      <c r="J13" s="18">
        <f t="shared" si="6"/>
        <v>103</v>
      </c>
      <c r="K13" s="18">
        <f t="shared" si="6"/>
        <v>550</v>
      </c>
      <c r="L13" s="18">
        <f t="shared" si="6"/>
        <v>214</v>
      </c>
      <c r="M13" s="18">
        <f t="shared" si="6"/>
        <v>61</v>
      </c>
      <c r="N13" s="18">
        <f t="shared" ref="N13:V13" si="7">N290+N293+N294+N295+N296+N297+N298+N300+N302+N303+N308+N309</f>
        <v>6</v>
      </c>
      <c r="O13" s="18">
        <f t="shared" si="7"/>
        <v>2</v>
      </c>
      <c r="P13" s="18">
        <f t="shared" si="7"/>
        <v>18</v>
      </c>
      <c r="Q13" s="18">
        <f t="shared" si="7"/>
        <v>2</v>
      </c>
      <c r="R13" s="18">
        <f t="shared" si="7"/>
        <v>4</v>
      </c>
      <c r="S13" s="18">
        <f t="shared" si="7"/>
        <v>7</v>
      </c>
      <c r="T13" s="18">
        <f t="shared" si="7"/>
        <v>0</v>
      </c>
      <c r="U13" s="18">
        <f t="shared" si="7"/>
        <v>17</v>
      </c>
      <c r="V13" s="18">
        <f t="shared" si="7"/>
        <v>23</v>
      </c>
    </row>
    <row r="14" spans="1:22" s="17" customFormat="1" ht="11.25" customHeight="1" x14ac:dyDescent="0.2">
      <c r="A14" s="47"/>
      <c r="B14" s="27"/>
      <c r="C14" s="27" t="s">
        <v>31</v>
      </c>
      <c r="D14" s="18">
        <f t="shared" ref="D14:M14" si="8">D292+D301+D304+D305</f>
        <v>1794</v>
      </c>
      <c r="E14" s="18">
        <f t="shared" si="8"/>
        <v>1185</v>
      </c>
      <c r="F14" s="18">
        <f t="shared" si="8"/>
        <v>30</v>
      </c>
      <c r="G14" s="18">
        <f t="shared" si="8"/>
        <v>51</v>
      </c>
      <c r="H14" s="18">
        <f t="shared" si="8"/>
        <v>1104</v>
      </c>
      <c r="I14" s="18">
        <f t="shared" si="8"/>
        <v>219</v>
      </c>
      <c r="J14" s="18">
        <f t="shared" si="8"/>
        <v>105</v>
      </c>
      <c r="K14" s="18">
        <f t="shared" si="8"/>
        <v>393</v>
      </c>
      <c r="L14" s="18">
        <f t="shared" si="8"/>
        <v>257</v>
      </c>
      <c r="M14" s="18">
        <f t="shared" si="8"/>
        <v>30</v>
      </c>
      <c r="N14" s="18">
        <f t="shared" ref="N14:V14" si="9">N292+N301+N304+N305</f>
        <v>3</v>
      </c>
      <c r="O14" s="18">
        <f t="shared" si="9"/>
        <v>4</v>
      </c>
      <c r="P14" s="18">
        <f t="shared" si="9"/>
        <v>9</v>
      </c>
      <c r="Q14" s="18">
        <f t="shared" si="9"/>
        <v>3</v>
      </c>
      <c r="R14" s="18">
        <f t="shared" si="9"/>
        <v>7</v>
      </c>
      <c r="S14" s="18">
        <f t="shared" si="9"/>
        <v>0</v>
      </c>
      <c r="T14" s="18">
        <f t="shared" si="9"/>
        <v>1</v>
      </c>
      <c r="U14" s="18">
        <f t="shared" si="9"/>
        <v>56</v>
      </c>
      <c r="V14" s="18">
        <f t="shared" si="9"/>
        <v>17</v>
      </c>
    </row>
    <row r="15" spans="1:22" s="17" customFormat="1" ht="11.25" customHeight="1" x14ac:dyDescent="0.2">
      <c r="A15" s="47"/>
      <c r="B15" s="323" t="s">
        <v>32</v>
      </c>
      <c r="C15" s="323"/>
      <c r="D15" s="18">
        <f t="shared" ref="D15:M15" si="10">D16+D17+D18</f>
        <v>5273</v>
      </c>
      <c r="E15" s="18">
        <f t="shared" si="10"/>
        <v>2833</v>
      </c>
      <c r="F15" s="18">
        <f t="shared" si="10"/>
        <v>74</v>
      </c>
      <c r="G15" s="18">
        <f t="shared" si="10"/>
        <v>118</v>
      </c>
      <c r="H15" s="18">
        <f t="shared" si="10"/>
        <v>2641</v>
      </c>
      <c r="I15" s="18">
        <f t="shared" si="10"/>
        <v>746</v>
      </c>
      <c r="J15" s="18">
        <f t="shared" si="10"/>
        <v>319</v>
      </c>
      <c r="K15" s="18">
        <f t="shared" si="10"/>
        <v>716</v>
      </c>
      <c r="L15" s="18">
        <f t="shared" si="10"/>
        <v>436</v>
      </c>
      <c r="M15" s="18">
        <f t="shared" si="10"/>
        <v>217</v>
      </c>
      <c r="N15" s="18">
        <f t="shared" ref="N15:V15" si="11">N16+N17+N18</f>
        <v>16</v>
      </c>
      <c r="O15" s="18">
        <f t="shared" si="11"/>
        <v>10</v>
      </c>
      <c r="P15" s="18">
        <f t="shared" si="11"/>
        <v>30</v>
      </c>
      <c r="Q15" s="18">
        <f t="shared" si="11"/>
        <v>6</v>
      </c>
      <c r="R15" s="18">
        <f t="shared" si="11"/>
        <v>15</v>
      </c>
      <c r="S15" s="18">
        <f t="shared" si="11"/>
        <v>4</v>
      </c>
      <c r="T15" s="18">
        <f t="shared" si="11"/>
        <v>0</v>
      </c>
      <c r="U15" s="18">
        <f t="shared" si="11"/>
        <v>94</v>
      </c>
      <c r="V15" s="18">
        <f t="shared" si="11"/>
        <v>32</v>
      </c>
    </row>
    <row r="16" spans="1:22" s="17" customFormat="1" ht="11.25" customHeight="1" x14ac:dyDescent="0.2">
      <c r="A16" s="47"/>
      <c r="B16" s="49"/>
      <c r="C16" s="50" t="s">
        <v>33</v>
      </c>
      <c r="D16" s="18">
        <f t="shared" ref="D16:M16" si="12">D270+D271+D275+D282+D286</f>
        <v>1480</v>
      </c>
      <c r="E16" s="18">
        <f t="shared" si="12"/>
        <v>901</v>
      </c>
      <c r="F16" s="18">
        <f t="shared" si="12"/>
        <v>25</v>
      </c>
      <c r="G16" s="18">
        <f t="shared" si="12"/>
        <v>34</v>
      </c>
      <c r="H16" s="18">
        <f t="shared" si="12"/>
        <v>842</v>
      </c>
      <c r="I16" s="18">
        <f t="shared" si="12"/>
        <v>304</v>
      </c>
      <c r="J16" s="18">
        <f t="shared" si="12"/>
        <v>94</v>
      </c>
      <c r="K16" s="18">
        <f t="shared" si="12"/>
        <v>127</v>
      </c>
      <c r="L16" s="18">
        <f t="shared" si="12"/>
        <v>162</v>
      </c>
      <c r="M16" s="18">
        <f t="shared" si="12"/>
        <v>104</v>
      </c>
      <c r="N16" s="18">
        <f t="shared" ref="N16:V16" si="13">N270+N271+N275+N282+N286</f>
        <v>7</v>
      </c>
      <c r="O16" s="18">
        <f t="shared" si="13"/>
        <v>4</v>
      </c>
      <c r="P16" s="18">
        <f t="shared" si="13"/>
        <v>6</v>
      </c>
      <c r="Q16" s="18">
        <f t="shared" si="13"/>
        <v>2</v>
      </c>
      <c r="R16" s="18">
        <f t="shared" si="13"/>
        <v>2</v>
      </c>
      <c r="S16" s="18">
        <f t="shared" si="13"/>
        <v>0</v>
      </c>
      <c r="T16" s="18">
        <f t="shared" si="13"/>
        <v>0</v>
      </c>
      <c r="U16" s="18">
        <f t="shared" si="13"/>
        <v>23</v>
      </c>
      <c r="V16" s="18">
        <f t="shared" si="13"/>
        <v>7</v>
      </c>
    </row>
    <row r="17" spans="1:22" s="17" customFormat="1" ht="11.25" customHeight="1" x14ac:dyDescent="0.2">
      <c r="A17" s="47"/>
      <c r="B17" s="49"/>
      <c r="C17" s="50" t="s">
        <v>34</v>
      </c>
      <c r="D17" s="18">
        <f t="shared" ref="D17:M17" si="14">D272+D273+D274+D276+D277+D278+D281+D283+D284</f>
        <v>1467</v>
      </c>
      <c r="E17" s="18">
        <f t="shared" si="14"/>
        <v>748</v>
      </c>
      <c r="F17" s="18">
        <f t="shared" si="14"/>
        <v>18</v>
      </c>
      <c r="G17" s="18">
        <f t="shared" si="14"/>
        <v>28</v>
      </c>
      <c r="H17" s="18">
        <f t="shared" si="14"/>
        <v>702</v>
      </c>
      <c r="I17" s="18">
        <f t="shared" si="14"/>
        <v>156</v>
      </c>
      <c r="J17" s="18">
        <f t="shared" si="14"/>
        <v>101</v>
      </c>
      <c r="K17" s="18">
        <f t="shared" si="14"/>
        <v>247</v>
      </c>
      <c r="L17" s="18">
        <f t="shared" si="14"/>
        <v>92</v>
      </c>
      <c r="M17" s="18">
        <f t="shared" si="14"/>
        <v>47</v>
      </c>
      <c r="N17" s="18">
        <f t="shared" ref="N17:V17" si="15">N272+N273+N274+N276+N277+N278+N281+N283+N284</f>
        <v>3</v>
      </c>
      <c r="O17" s="18">
        <f t="shared" si="15"/>
        <v>3</v>
      </c>
      <c r="P17" s="18">
        <f t="shared" si="15"/>
        <v>8</v>
      </c>
      <c r="Q17" s="18">
        <f t="shared" si="15"/>
        <v>3</v>
      </c>
      <c r="R17" s="18">
        <f t="shared" si="15"/>
        <v>7</v>
      </c>
      <c r="S17" s="18">
        <f t="shared" si="15"/>
        <v>2</v>
      </c>
      <c r="T17" s="18">
        <f t="shared" si="15"/>
        <v>0</v>
      </c>
      <c r="U17" s="18">
        <f t="shared" si="15"/>
        <v>23</v>
      </c>
      <c r="V17" s="18">
        <f t="shared" si="15"/>
        <v>10</v>
      </c>
    </row>
    <row r="18" spans="1:22" s="17" customFormat="1" ht="11.25" customHeight="1" x14ac:dyDescent="0.2">
      <c r="A18" s="47"/>
      <c r="B18" s="27"/>
      <c r="C18" s="50" t="s">
        <v>35</v>
      </c>
      <c r="D18" s="18">
        <f t="shared" ref="D18:M18" si="16">D279+D280+D285</f>
        <v>2326</v>
      </c>
      <c r="E18" s="18">
        <f t="shared" si="16"/>
        <v>1184</v>
      </c>
      <c r="F18" s="18">
        <f t="shared" si="16"/>
        <v>31</v>
      </c>
      <c r="G18" s="18">
        <f t="shared" si="16"/>
        <v>56</v>
      </c>
      <c r="H18" s="18">
        <f t="shared" si="16"/>
        <v>1097</v>
      </c>
      <c r="I18" s="18">
        <f t="shared" si="16"/>
        <v>286</v>
      </c>
      <c r="J18" s="18">
        <f t="shared" si="16"/>
        <v>124</v>
      </c>
      <c r="K18" s="18">
        <f t="shared" si="16"/>
        <v>342</v>
      </c>
      <c r="L18" s="18">
        <f t="shared" si="16"/>
        <v>182</v>
      </c>
      <c r="M18" s="18">
        <f t="shared" si="16"/>
        <v>66</v>
      </c>
      <c r="N18" s="18">
        <f t="shared" ref="N18:V18" si="17">N279+N280+N285</f>
        <v>6</v>
      </c>
      <c r="O18" s="18">
        <f t="shared" si="17"/>
        <v>3</v>
      </c>
      <c r="P18" s="18">
        <f t="shared" si="17"/>
        <v>16</v>
      </c>
      <c r="Q18" s="18">
        <f t="shared" si="17"/>
        <v>1</v>
      </c>
      <c r="R18" s="18">
        <f t="shared" si="17"/>
        <v>6</v>
      </c>
      <c r="S18" s="18">
        <f t="shared" si="17"/>
        <v>2</v>
      </c>
      <c r="T18" s="18">
        <f t="shared" si="17"/>
        <v>0</v>
      </c>
      <c r="U18" s="18">
        <f t="shared" si="17"/>
        <v>48</v>
      </c>
      <c r="V18" s="18">
        <f t="shared" si="17"/>
        <v>15</v>
      </c>
    </row>
    <row r="19" spans="1:22" s="17" customFormat="1" ht="11.25" customHeight="1" x14ac:dyDescent="0.2">
      <c r="A19" s="47"/>
      <c r="B19" s="325" t="s">
        <v>36</v>
      </c>
      <c r="C19" s="325"/>
      <c r="D19" s="51">
        <f t="shared" ref="D19:M19" si="18">D262+D263+D264+D246+D265+D266+D252+D267+D255</f>
        <v>7592</v>
      </c>
      <c r="E19" s="51">
        <f t="shared" si="18"/>
        <v>4787</v>
      </c>
      <c r="F19" s="51">
        <f t="shared" si="18"/>
        <v>122</v>
      </c>
      <c r="G19" s="51">
        <f t="shared" si="18"/>
        <v>170</v>
      </c>
      <c r="H19" s="51">
        <f t="shared" si="18"/>
        <v>4495</v>
      </c>
      <c r="I19" s="51">
        <f t="shared" si="18"/>
        <v>1424</v>
      </c>
      <c r="J19" s="51">
        <f t="shared" si="18"/>
        <v>419</v>
      </c>
      <c r="K19" s="51">
        <f t="shared" si="18"/>
        <v>1117</v>
      </c>
      <c r="L19" s="51">
        <f t="shared" si="18"/>
        <v>895</v>
      </c>
      <c r="M19" s="51">
        <f t="shared" si="18"/>
        <v>158</v>
      </c>
      <c r="N19" s="51">
        <f t="shared" ref="N19:V19" si="19">N262+N263+N264+N246+N265+N266+N252+N267+N255</f>
        <v>36</v>
      </c>
      <c r="O19" s="51">
        <f t="shared" si="19"/>
        <v>35</v>
      </c>
      <c r="P19" s="51">
        <f t="shared" si="19"/>
        <v>66</v>
      </c>
      <c r="Q19" s="51">
        <f t="shared" si="19"/>
        <v>19</v>
      </c>
      <c r="R19" s="51">
        <f t="shared" si="19"/>
        <v>41</v>
      </c>
      <c r="S19" s="51">
        <f t="shared" si="19"/>
        <v>9</v>
      </c>
      <c r="T19" s="51">
        <f t="shared" si="19"/>
        <v>3</v>
      </c>
      <c r="U19" s="51">
        <f t="shared" si="19"/>
        <v>239</v>
      </c>
      <c r="V19" s="51">
        <f t="shared" si="19"/>
        <v>34</v>
      </c>
    </row>
    <row r="20" spans="1:22" s="17" customFormat="1" ht="11.25" customHeight="1" x14ac:dyDescent="0.2">
      <c r="A20" s="320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</row>
    <row r="21" spans="1:22" s="15" customFormat="1" ht="11.25" customHeight="1" x14ac:dyDescent="0.2">
      <c r="A21" s="320" t="s">
        <v>37</v>
      </c>
      <c r="B21" s="320"/>
      <c r="C21" s="320"/>
      <c r="D21" s="14">
        <f t="shared" ref="D21:M21" si="20">D22+D23+D24+D27+D30+D31</f>
        <v>42140</v>
      </c>
      <c r="E21" s="14">
        <f t="shared" si="20"/>
        <v>22853</v>
      </c>
      <c r="F21" s="14">
        <f t="shared" si="20"/>
        <v>532</v>
      </c>
      <c r="G21" s="14">
        <f t="shared" si="20"/>
        <v>1074</v>
      </c>
      <c r="H21" s="14">
        <f t="shared" si="20"/>
        <v>21247</v>
      </c>
      <c r="I21" s="14">
        <f t="shared" si="20"/>
        <v>6213</v>
      </c>
      <c r="J21" s="14">
        <f t="shared" si="20"/>
        <v>2344</v>
      </c>
      <c r="K21" s="14">
        <f t="shared" si="20"/>
        <v>5328</v>
      </c>
      <c r="L21" s="14">
        <f t="shared" si="20"/>
        <v>3667</v>
      </c>
      <c r="M21" s="14">
        <f t="shared" si="20"/>
        <v>1696</v>
      </c>
      <c r="N21" s="14">
        <f t="shared" ref="N21:V21" si="21">N22+N23+N24+N27+N30+N31</f>
        <v>236</v>
      </c>
      <c r="O21" s="14">
        <f t="shared" si="21"/>
        <v>132</v>
      </c>
      <c r="P21" s="14">
        <f t="shared" si="21"/>
        <v>462</v>
      </c>
      <c r="Q21" s="14">
        <f t="shared" si="21"/>
        <v>359</v>
      </c>
      <c r="R21" s="14">
        <f t="shared" si="21"/>
        <v>185</v>
      </c>
      <c r="S21" s="14">
        <f t="shared" si="21"/>
        <v>63</v>
      </c>
      <c r="T21" s="14">
        <f t="shared" si="21"/>
        <v>15</v>
      </c>
      <c r="U21" s="14">
        <f t="shared" si="21"/>
        <v>132</v>
      </c>
      <c r="V21" s="14">
        <f t="shared" si="21"/>
        <v>415</v>
      </c>
    </row>
    <row r="22" spans="1:22" s="17" customFormat="1" ht="11.25" customHeight="1" x14ac:dyDescent="0.2">
      <c r="A22" s="47"/>
      <c r="B22" s="323" t="s">
        <v>38</v>
      </c>
      <c r="C22" s="323"/>
      <c r="D22" s="18">
        <f t="shared" ref="D22:M22" si="22">D175+D178+D179+D194+D195+D198+D200+D202+D205</f>
        <v>24753</v>
      </c>
      <c r="E22" s="18">
        <f t="shared" si="22"/>
        <v>12822</v>
      </c>
      <c r="F22" s="18">
        <f t="shared" si="22"/>
        <v>340</v>
      </c>
      <c r="G22" s="18">
        <f t="shared" si="22"/>
        <v>702</v>
      </c>
      <c r="H22" s="18">
        <f t="shared" si="22"/>
        <v>11780</v>
      </c>
      <c r="I22" s="18">
        <f t="shared" si="22"/>
        <v>3492</v>
      </c>
      <c r="J22" s="18">
        <f t="shared" si="22"/>
        <v>1209</v>
      </c>
      <c r="K22" s="18">
        <f t="shared" si="22"/>
        <v>2857</v>
      </c>
      <c r="L22" s="18">
        <f t="shared" si="22"/>
        <v>1987</v>
      </c>
      <c r="M22" s="18">
        <f t="shared" si="22"/>
        <v>1063</v>
      </c>
      <c r="N22" s="18">
        <f t="shared" ref="N22:V22" si="23">N175+N178+N179+N194+N195+N198+N200+N202+N205</f>
        <v>91</v>
      </c>
      <c r="O22" s="18">
        <f t="shared" si="23"/>
        <v>103</v>
      </c>
      <c r="P22" s="18">
        <f t="shared" si="23"/>
        <v>235</v>
      </c>
      <c r="Q22" s="18">
        <f t="shared" si="23"/>
        <v>275</v>
      </c>
      <c r="R22" s="18">
        <f t="shared" si="23"/>
        <v>100</v>
      </c>
      <c r="S22" s="18">
        <f t="shared" si="23"/>
        <v>42</v>
      </c>
      <c r="T22" s="18">
        <f t="shared" si="23"/>
        <v>10</v>
      </c>
      <c r="U22" s="18">
        <f t="shared" si="23"/>
        <v>73</v>
      </c>
      <c r="V22" s="18">
        <f t="shared" si="23"/>
        <v>243</v>
      </c>
    </row>
    <row r="23" spans="1:22" s="17" customFormat="1" ht="11.25" customHeight="1" x14ac:dyDescent="0.2">
      <c r="A23" s="47"/>
      <c r="B23" s="323" t="s">
        <v>39</v>
      </c>
      <c r="C23" s="323"/>
      <c r="D23" s="18">
        <f t="shared" ref="D23:M23" si="24">D180+D186+D190+D196+D204+D206+D207+D213</f>
        <v>2779</v>
      </c>
      <c r="E23" s="18">
        <f t="shared" si="24"/>
        <v>1507</v>
      </c>
      <c r="F23" s="18">
        <f t="shared" si="24"/>
        <v>32</v>
      </c>
      <c r="G23" s="18">
        <f t="shared" si="24"/>
        <v>66</v>
      </c>
      <c r="H23" s="18">
        <f t="shared" si="24"/>
        <v>1409</v>
      </c>
      <c r="I23" s="18">
        <f t="shared" si="24"/>
        <v>515</v>
      </c>
      <c r="J23" s="18">
        <f t="shared" si="24"/>
        <v>169</v>
      </c>
      <c r="K23" s="18">
        <f t="shared" si="24"/>
        <v>301</v>
      </c>
      <c r="L23" s="18">
        <f t="shared" si="24"/>
        <v>239</v>
      </c>
      <c r="M23" s="18">
        <f t="shared" si="24"/>
        <v>79</v>
      </c>
      <c r="N23" s="18">
        <f t="shared" ref="N23:V23" si="25">N180+N186+N190+N196+N204+N206+N207+N213</f>
        <v>10</v>
      </c>
      <c r="O23" s="18">
        <f t="shared" si="25"/>
        <v>8</v>
      </c>
      <c r="P23" s="18">
        <f t="shared" si="25"/>
        <v>30</v>
      </c>
      <c r="Q23" s="18">
        <f t="shared" si="25"/>
        <v>8</v>
      </c>
      <c r="R23" s="18">
        <f t="shared" si="25"/>
        <v>10</v>
      </c>
      <c r="S23" s="18">
        <f t="shared" si="25"/>
        <v>5</v>
      </c>
      <c r="T23" s="18">
        <f t="shared" si="25"/>
        <v>2</v>
      </c>
      <c r="U23" s="18">
        <f t="shared" si="25"/>
        <v>14</v>
      </c>
      <c r="V23" s="18">
        <f t="shared" si="25"/>
        <v>19</v>
      </c>
    </row>
    <row r="24" spans="1:22" s="17" customFormat="1" ht="11.25" customHeight="1" x14ac:dyDescent="0.2">
      <c r="A24" s="47"/>
      <c r="B24" s="323" t="s">
        <v>40</v>
      </c>
      <c r="C24" s="323"/>
      <c r="D24" s="18">
        <f t="shared" ref="D24:M24" si="26">D25+D26</f>
        <v>7181</v>
      </c>
      <c r="E24" s="18">
        <f t="shared" si="26"/>
        <v>3937</v>
      </c>
      <c r="F24" s="18">
        <f t="shared" si="26"/>
        <v>64</v>
      </c>
      <c r="G24" s="18">
        <f t="shared" si="26"/>
        <v>156</v>
      </c>
      <c r="H24" s="18">
        <f t="shared" si="26"/>
        <v>3717</v>
      </c>
      <c r="I24" s="18">
        <f t="shared" si="26"/>
        <v>950</v>
      </c>
      <c r="J24" s="18">
        <f t="shared" si="26"/>
        <v>485</v>
      </c>
      <c r="K24" s="18">
        <f t="shared" si="26"/>
        <v>1036</v>
      </c>
      <c r="L24" s="18">
        <f t="shared" si="26"/>
        <v>633</v>
      </c>
      <c r="M24" s="18">
        <f t="shared" si="26"/>
        <v>270</v>
      </c>
      <c r="N24" s="18">
        <f t="shared" ref="N24:V24" si="27">N25+N26</f>
        <v>89</v>
      </c>
      <c r="O24" s="18">
        <f t="shared" si="27"/>
        <v>10</v>
      </c>
      <c r="P24" s="18">
        <f t="shared" si="27"/>
        <v>95</v>
      </c>
      <c r="Q24" s="18">
        <f t="shared" si="27"/>
        <v>28</v>
      </c>
      <c r="R24" s="18">
        <f t="shared" si="27"/>
        <v>38</v>
      </c>
      <c r="S24" s="18">
        <f t="shared" si="27"/>
        <v>14</v>
      </c>
      <c r="T24" s="18">
        <f t="shared" si="27"/>
        <v>2</v>
      </c>
      <c r="U24" s="18">
        <f t="shared" si="27"/>
        <v>11</v>
      </c>
      <c r="V24" s="18">
        <f t="shared" si="27"/>
        <v>56</v>
      </c>
    </row>
    <row r="25" spans="1:22" s="17" customFormat="1" ht="11.25" customHeight="1" x14ac:dyDescent="0.2">
      <c r="A25" s="47"/>
      <c r="B25" s="49"/>
      <c r="C25" s="50" t="s">
        <v>41</v>
      </c>
      <c r="D25" s="18">
        <f t="shared" ref="D25:M25" si="28">D177+D183+D185+D197+D208+D214</f>
        <v>833</v>
      </c>
      <c r="E25" s="18">
        <f t="shared" si="28"/>
        <v>397</v>
      </c>
      <c r="F25" s="18">
        <f t="shared" si="28"/>
        <v>5</v>
      </c>
      <c r="G25" s="18">
        <f t="shared" si="28"/>
        <v>11</v>
      </c>
      <c r="H25" s="18">
        <f t="shared" si="28"/>
        <v>381</v>
      </c>
      <c r="I25" s="18">
        <f t="shared" si="28"/>
        <v>101</v>
      </c>
      <c r="J25" s="18">
        <f t="shared" si="28"/>
        <v>48</v>
      </c>
      <c r="K25" s="18">
        <f t="shared" si="28"/>
        <v>95</v>
      </c>
      <c r="L25" s="18">
        <f t="shared" si="28"/>
        <v>71</v>
      </c>
      <c r="M25" s="18">
        <f t="shared" si="28"/>
        <v>25</v>
      </c>
      <c r="N25" s="18">
        <f t="shared" ref="N25:V25" si="29">N177+N183+N185+N197+N208+N214</f>
        <v>15</v>
      </c>
      <c r="O25" s="18">
        <f t="shared" si="29"/>
        <v>0</v>
      </c>
      <c r="P25" s="18">
        <f t="shared" si="29"/>
        <v>13</v>
      </c>
      <c r="Q25" s="18">
        <f t="shared" si="29"/>
        <v>0</v>
      </c>
      <c r="R25" s="18">
        <f t="shared" si="29"/>
        <v>3</v>
      </c>
      <c r="S25" s="18">
        <f t="shared" si="29"/>
        <v>4</v>
      </c>
      <c r="T25" s="18">
        <f t="shared" si="29"/>
        <v>0</v>
      </c>
      <c r="U25" s="18">
        <f t="shared" si="29"/>
        <v>3</v>
      </c>
      <c r="V25" s="18">
        <f t="shared" si="29"/>
        <v>3</v>
      </c>
    </row>
    <row r="26" spans="1:22" s="17" customFormat="1" ht="11.25" customHeight="1" x14ac:dyDescent="0.2">
      <c r="A26" s="47"/>
      <c r="B26" s="27"/>
      <c r="C26" s="27" t="s">
        <v>42</v>
      </c>
      <c r="D26" s="18">
        <f t="shared" ref="D26:M26" si="30">D184+D187+D188+D193+D210</f>
        <v>6348</v>
      </c>
      <c r="E26" s="18">
        <f t="shared" si="30"/>
        <v>3540</v>
      </c>
      <c r="F26" s="18">
        <f t="shared" si="30"/>
        <v>59</v>
      </c>
      <c r="G26" s="18">
        <f t="shared" si="30"/>
        <v>145</v>
      </c>
      <c r="H26" s="18">
        <f t="shared" si="30"/>
        <v>3336</v>
      </c>
      <c r="I26" s="18">
        <f t="shared" si="30"/>
        <v>849</v>
      </c>
      <c r="J26" s="18">
        <f t="shared" si="30"/>
        <v>437</v>
      </c>
      <c r="K26" s="18">
        <f t="shared" si="30"/>
        <v>941</v>
      </c>
      <c r="L26" s="18">
        <f t="shared" si="30"/>
        <v>562</v>
      </c>
      <c r="M26" s="18">
        <f t="shared" si="30"/>
        <v>245</v>
      </c>
      <c r="N26" s="18">
        <f t="shared" ref="N26:V26" si="31">N184+N187+N188+N193+N210</f>
        <v>74</v>
      </c>
      <c r="O26" s="18">
        <f t="shared" si="31"/>
        <v>10</v>
      </c>
      <c r="P26" s="18">
        <f t="shared" si="31"/>
        <v>82</v>
      </c>
      <c r="Q26" s="18">
        <f t="shared" si="31"/>
        <v>28</v>
      </c>
      <c r="R26" s="18">
        <f t="shared" si="31"/>
        <v>35</v>
      </c>
      <c r="S26" s="18">
        <f t="shared" si="31"/>
        <v>10</v>
      </c>
      <c r="T26" s="18">
        <f t="shared" si="31"/>
        <v>2</v>
      </c>
      <c r="U26" s="18">
        <f t="shared" si="31"/>
        <v>8</v>
      </c>
      <c r="V26" s="18">
        <f t="shared" si="31"/>
        <v>53</v>
      </c>
    </row>
    <row r="27" spans="1:22" s="17" customFormat="1" ht="11.25" customHeight="1" x14ac:dyDescent="0.2">
      <c r="A27" s="47"/>
      <c r="B27" s="323" t="s">
        <v>43</v>
      </c>
      <c r="C27" s="323"/>
      <c r="D27" s="18">
        <f t="shared" ref="D27:M27" si="32">D28+D29</f>
        <v>2652</v>
      </c>
      <c r="E27" s="18">
        <f t="shared" si="32"/>
        <v>1666</v>
      </c>
      <c r="F27" s="18">
        <f t="shared" si="32"/>
        <v>47</v>
      </c>
      <c r="G27" s="18">
        <f t="shared" si="32"/>
        <v>62</v>
      </c>
      <c r="H27" s="18">
        <f t="shared" si="32"/>
        <v>1557</v>
      </c>
      <c r="I27" s="18">
        <f t="shared" si="32"/>
        <v>467</v>
      </c>
      <c r="J27" s="18">
        <f t="shared" si="32"/>
        <v>169</v>
      </c>
      <c r="K27" s="18">
        <f t="shared" si="32"/>
        <v>311</v>
      </c>
      <c r="L27" s="18">
        <f t="shared" si="32"/>
        <v>328</v>
      </c>
      <c r="M27" s="18">
        <f t="shared" si="32"/>
        <v>140</v>
      </c>
      <c r="N27" s="18">
        <f t="shared" ref="N27:V27" si="33">N28+N29</f>
        <v>24</v>
      </c>
      <c r="O27" s="18">
        <f t="shared" si="33"/>
        <v>6</v>
      </c>
      <c r="P27" s="18">
        <f t="shared" si="33"/>
        <v>49</v>
      </c>
      <c r="Q27" s="18">
        <f t="shared" si="33"/>
        <v>13</v>
      </c>
      <c r="R27" s="18">
        <f t="shared" si="33"/>
        <v>5</v>
      </c>
      <c r="S27" s="18">
        <f t="shared" si="33"/>
        <v>2</v>
      </c>
      <c r="T27" s="18">
        <f t="shared" si="33"/>
        <v>1</v>
      </c>
      <c r="U27" s="18">
        <f t="shared" si="33"/>
        <v>13</v>
      </c>
      <c r="V27" s="18">
        <f t="shared" si="33"/>
        <v>29</v>
      </c>
    </row>
    <row r="28" spans="1:22" s="17" customFormat="1" ht="11.25" customHeight="1" x14ac:dyDescent="0.2">
      <c r="A28" s="47"/>
      <c r="B28" s="49"/>
      <c r="C28" s="50" t="s">
        <v>44</v>
      </c>
      <c r="D28" s="18">
        <f t="shared" ref="D28:M28" si="34">D176+D191+D203</f>
        <v>939</v>
      </c>
      <c r="E28" s="18">
        <f t="shared" si="34"/>
        <v>544</v>
      </c>
      <c r="F28" s="18">
        <f t="shared" si="34"/>
        <v>14</v>
      </c>
      <c r="G28" s="18">
        <f t="shared" si="34"/>
        <v>19</v>
      </c>
      <c r="H28" s="18">
        <f t="shared" si="34"/>
        <v>511</v>
      </c>
      <c r="I28" s="18">
        <f t="shared" si="34"/>
        <v>154</v>
      </c>
      <c r="J28" s="18">
        <f t="shared" si="34"/>
        <v>47</v>
      </c>
      <c r="K28" s="18">
        <f t="shared" si="34"/>
        <v>116</v>
      </c>
      <c r="L28" s="18">
        <f t="shared" si="34"/>
        <v>87</v>
      </c>
      <c r="M28" s="18">
        <f t="shared" si="34"/>
        <v>58</v>
      </c>
      <c r="N28" s="18">
        <f t="shared" ref="N28:V28" si="35">N176+N191+N203</f>
        <v>14</v>
      </c>
      <c r="O28" s="18">
        <f t="shared" si="35"/>
        <v>5</v>
      </c>
      <c r="P28" s="18">
        <f t="shared" si="35"/>
        <v>9</v>
      </c>
      <c r="Q28" s="18">
        <f t="shared" si="35"/>
        <v>3</v>
      </c>
      <c r="R28" s="18">
        <f t="shared" si="35"/>
        <v>2</v>
      </c>
      <c r="S28" s="18">
        <f t="shared" si="35"/>
        <v>1</v>
      </c>
      <c r="T28" s="18">
        <f t="shared" si="35"/>
        <v>0</v>
      </c>
      <c r="U28" s="18">
        <f t="shared" si="35"/>
        <v>9</v>
      </c>
      <c r="V28" s="18">
        <f t="shared" si="35"/>
        <v>6</v>
      </c>
    </row>
    <row r="29" spans="1:22" s="17" customFormat="1" ht="11.25" customHeight="1" x14ac:dyDescent="0.2">
      <c r="A29" s="47"/>
      <c r="B29" s="27"/>
      <c r="C29" s="27" t="s">
        <v>45</v>
      </c>
      <c r="D29" s="18">
        <f t="shared" ref="D29:M29" si="36">D181+D209+D212</f>
        <v>1713</v>
      </c>
      <c r="E29" s="18">
        <f t="shared" si="36"/>
        <v>1122</v>
      </c>
      <c r="F29" s="18">
        <f t="shared" si="36"/>
        <v>33</v>
      </c>
      <c r="G29" s="18">
        <f t="shared" si="36"/>
        <v>43</v>
      </c>
      <c r="H29" s="18">
        <f t="shared" si="36"/>
        <v>1046</v>
      </c>
      <c r="I29" s="18">
        <f t="shared" si="36"/>
        <v>313</v>
      </c>
      <c r="J29" s="18">
        <f t="shared" si="36"/>
        <v>122</v>
      </c>
      <c r="K29" s="18">
        <f t="shared" si="36"/>
        <v>195</v>
      </c>
      <c r="L29" s="18">
        <f t="shared" si="36"/>
        <v>241</v>
      </c>
      <c r="M29" s="18">
        <f t="shared" si="36"/>
        <v>82</v>
      </c>
      <c r="N29" s="18">
        <f t="shared" ref="N29:V29" si="37">N181+N209+N212</f>
        <v>10</v>
      </c>
      <c r="O29" s="18">
        <f t="shared" si="37"/>
        <v>1</v>
      </c>
      <c r="P29" s="18">
        <f t="shared" si="37"/>
        <v>40</v>
      </c>
      <c r="Q29" s="18">
        <f t="shared" si="37"/>
        <v>10</v>
      </c>
      <c r="R29" s="18">
        <f t="shared" si="37"/>
        <v>3</v>
      </c>
      <c r="S29" s="18">
        <f t="shared" si="37"/>
        <v>1</v>
      </c>
      <c r="T29" s="18">
        <f t="shared" si="37"/>
        <v>1</v>
      </c>
      <c r="U29" s="18">
        <f t="shared" si="37"/>
        <v>4</v>
      </c>
      <c r="V29" s="18">
        <f t="shared" si="37"/>
        <v>23</v>
      </c>
    </row>
    <row r="30" spans="1:22" s="17" customFormat="1" ht="11.25" customHeight="1" x14ac:dyDescent="0.2">
      <c r="A30" s="47"/>
      <c r="B30" s="323" t="s">
        <v>46</v>
      </c>
      <c r="C30" s="323"/>
      <c r="D30" s="18">
        <f t="shared" ref="D30:M30" si="38">D189+D192+D199+D201+D211</f>
        <v>713</v>
      </c>
      <c r="E30" s="18">
        <f t="shared" si="38"/>
        <v>326</v>
      </c>
      <c r="F30" s="18">
        <f t="shared" si="38"/>
        <v>3</v>
      </c>
      <c r="G30" s="18">
        <f t="shared" si="38"/>
        <v>14</v>
      </c>
      <c r="H30" s="18">
        <f t="shared" si="38"/>
        <v>309</v>
      </c>
      <c r="I30" s="18">
        <f t="shared" si="38"/>
        <v>108</v>
      </c>
      <c r="J30" s="18">
        <f t="shared" si="38"/>
        <v>34</v>
      </c>
      <c r="K30" s="18">
        <f t="shared" si="38"/>
        <v>49</v>
      </c>
      <c r="L30" s="18">
        <f t="shared" si="38"/>
        <v>81</v>
      </c>
      <c r="M30" s="18">
        <f t="shared" si="38"/>
        <v>10</v>
      </c>
      <c r="N30" s="18">
        <f t="shared" ref="N30:V30" si="39">N189+N192+N199+N201+N211</f>
        <v>2</v>
      </c>
      <c r="O30" s="18">
        <f t="shared" si="39"/>
        <v>3</v>
      </c>
      <c r="P30" s="18">
        <f t="shared" si="39"/>
        <v>10</v>
      </c>
      <c r="Q30" s="18">
        <f t="shared" si="39"/>
        <v>1</v>
      </c>
      <c r="R30" s="18">
        <f t="shared" si="39"/>
        <v>7</v>
      </c>
      <c r="S30" s="18">
        <f t="shared" si="39"/>
        <v>0</v>
      </c>
      <c r="T30" s="18">
        <f t="shared" si="39"/>
        <v>0</v>
      </c>
      <c r="U30" s="18">
        <f t="shared" si="39"/>
        <v>0</v>
      </c>
      <c r="V30" s="18">
        <f t="shared" si="39"/>
        <v>4</v>
      </c>
    </row>
    <row r="31" spans="1:22" s="17" customFormat="1" ht="11.25" customHeight="1" x14ac:dyDescent="0.2">
      <c r="A31" s="47"/>
      <c r="B31" s="323" t="s">
        <v>47</v>
      </c>
      <c r="C31" s="323"/>
      <c r="D31" s="18">
        <f t="shared" ref="D31:M31" si="40">D32+D33+D34</f>
        <v>4062</v>
      </c>
      <c r="E31" s="18">
        <f t="shared" si="40"/>
        <v>2595</v>
      </c>
      <c r="F31" s="18">
        <f t="shared" si="40"/>
        <v>46</v>
      </c>
      <c r="G31" s="18">
        <f t="shared" si="40"/>
        <v>74</v>
      </c>
      <c r="H31" s="18">
        <f t="shared" si="40"/>
        <v>2475</v>
      </c>
      <c r="I31" s="18">
        <f t="shared" si="40"/>
        <v>681</v>
      </c>
      <c r="J31" s="18">
        <f t="shared" si="40"/>
        <v>278</v>
      </c>
      <c r="K31" s="18">
        <f t="shared" si="40"/>
        <v>774</v>
      </c>
      <c r="L31" s="18">
        <f t="shared" si="40"/>
        <v>399</v>
      </c>
      <c r="M31" s="18">
        <f t="shared" si="40"/>
        <v>134</v>
      </c>
      <c r="N31" s="18">
        <f t="shared" ref="N31:V31" si="41">N32+N33+N34</f>
        <v>20</v>
      </c>
      <c r="O31" s="18">
        <f t="shared" si="41"/>
        <v>2</v>
      </c>
      <c r="P31" s="18">
        <f t="shared" si="41"/>
        <v>43</v>
      </c>
      <c r="Q31" s="18">
        <f t="shared" si="41"/>
        <v>34</v>
      </c>
      <c r="R31" s="18">
        <f t="shared" si="41"/>
        <v>25</v>
      </c>
      <c r="S31" s="18">
        <f t="shared" si="41"/>
        <v>0</v>
      </c>
      <c r="T31" s="18">
        <f t="shared" si="41"/>
        <v>0</v>
      </c>
      <c r="U31" s="18">
        <f t="shared" si="41"/>
        <v>21</v>
      </c>
      <c r="V31" s="18">
        <f t="shared" si="41"/>
        <v>64</v>
      </c>
    </row>
    <row r="32" spans="1:22" s="17" customFormat="1" ht="11.25" customHeight="1" x14ac:dyDescent="0.2">
      <c r="A32" s="47"/>
      <c r="B32" s="49"/>
      <c r="C32" s="50" t="s">
        <v>48</v>
      </c>
      <c r="D32" s="18">
        <f t="shared" ref="D32:M32" si="42">D221+D222+D228+D234+D236+D237</f>
        <v>451</v>
      </c>
      <c r="E32" s="18">
        <f t="shared" si="42"/>
        <v>303</v>
      </c>
      <c r="F32" s="18">
        <f t="shared" si="42"/>
        <v>2</v>
      </c>
      <c r="G32" s="18">
        <f t="shared" si="42"/>
        <v>7</v>
      </c>
      <c r="H32" s="18">
        <f t="shared" si="42"/>
        <v>294</v>
      </c>
      <c r="I32" s="18">
        <f t="shared" si="42"/>
        <v>71</v>
      </c>
      <c r="J32" s="18">
        <f t="shared" si="42"/>
        <v>34</v>
      </c>
      <c r="K32" s="18">
        <f t="shared" si="42"/>
        <v>107</v>
      </c>
      <c r="L32" s="18">
        <f t="shared" si="42"/>
        <v>39</v>
      </c>
      <c r="M32" s="18">
        <f t="shared" si="42"/>
        <v>25</v>
      </c>
      <c r="N32" s="18">
        <f t="shared" ref="N32:V32" si="43">N221+N222+N228+N234+N236+N237</f>
        <v>3</v>
      </c>
      <c r="O32" s="18">
        <f t="shared" si="43"/>
        <v>0</v>
      </c>
      <c r="P32" s="18">
        <f t="shared" si="43"/>
        <v>2</v>
      </c>
      <c r="Q32" s="18">
        <f t="shared" si="43"/>
        <v>1</v>
      </c>
      <c r="R32" s="18">
        <f t="shared" si="43"/>
        <v>1</v>
      </c>
      <c r="S32" s="18">
        <f t="shared" si="43"/>
        <v>0</v>
      </c>
      <c r="T32" s="18">
        <f t="shared" si="43"/>
        <v>0</v>
      </c>
      <c r="U32" s="18">
        <f t="shared" si="43"/>
        <v>3</v>
      </c>
      <c r="V32" s="18">
        <f t="shared" si="43"/>
        <v>8</v>
      </c>
    </row>
    <row r="33" spans="1:22" s="17" customFormat="1" ht="11.25" customHeight="1" x14ac:dyDescent="0.2">
      <c r="A33" s="47"/>
      <c r="B33" s="49"/>
      <c r="C33" s="27" t="s">
        <v>49</v>
      </c>
      <c r="D33" s="18">
        <f t="shared" ref="D33:M33" si="44">D220+D223+D225+D231</f>
        <v>206</v>
      </c>
      <c r="E33" s="18">
        <f t="shared" si="44"/>
        <v>120</v>
      </c>
      <c r="F33" s="18">
        <f t="shared" si="44"/>
        <v>0</v>
      </c>
      <c r="G33" s="18">
        <f t="shared" si="44"/>
        <v>8</v>
      </c>
      <c r="H33" s="18">
        <f t="shared" si="44"/>
        <v>112</v>
      </c>
      <c r="I33" s="18">
        <f t="shared" si="44"/>
        <v>35</v>
      </c>
      <c r="J33" s="18">
        <f t="shared" si="44"/>
        <v>8</v>
      </c>
      <c r="K33" s="18">
        <f t="shared" si="44"/>
        <v>25</v>
      </c>
      <c r="L33" s="18">
        <f t="shared" si="44"/>
        <v>20</v>
      </c>
      <c r="M33" s="18">
        <f t="shared" si="44"/>
        <v>9</v>
      </c>
      <c r="N33" s="18">
        <f t="shared" ref="N33:V33" si="45">N220+N223+N225+N231</f>
        <v>0</v>
      </c>
      <c r="O33" s="18">
        <f t="shared" si="45"/>
        <v>1</v>
      </c>
      <c r="P33" s="18">
        <f t="shared" si="45"/>
        <v>4</v>
      </c>
      <c r="Q33" s="18">
        <f t="shared" si="45"/>
        <v>3</v>
      </c>
      <c r="R33" s="18">
        <f t="shared" si="45"/>
        <v>4</v>
      </c>
      <c r="S33" s="18">
        <f t="shared" si="45"/>
        <v>0</v>
      </c>
      <c r="T33" s="18">
        <f t="shared" si="45"/>
        <v>0</v>
      </c>
      <c r="U33" s="18">
        <f t="shared" si="45"/>
        <v>1</v>
      </c>
      <c r="V33" s="18">
        <f t="shared" si="45"/>
        <v>2</v>
      </c>
    </row>
    <row r="34" spans="1:22" s="17" customFormat="1" ht="11.25" customHeight="1" x14ac:dyDescent="0.2">
      <c r="A34" s="47"/>
      <c r="B34" s="49"/>
      <c r="C34" s="49" t="s">
        <v>50</v>
      </c>
      <c r="D34" s="51">
        <f t="shared" ref="D34:M34" si="46">D217+D218+D219+D224+D226+D227+D229+D230+D232+D233+D235+D238</f>
        <v>3405</v>
      </c>
      <c r="E34" s="51">
        <f t="shared" si="46"/>
        <v>2172</v>
      </c>
      <c r="F34" s="51">
        <f t="shared" si="46"/>
        <v>44</v>
      </c>
      <c r="G34" s="51">
        <f t="shared" si="46"/>
        <v>59</v>
      </c>
      <c r="H34" s="51">
        <f t="shared" si="46"/>
        <v>2069</v>
      </c>
      <c r="I34" s="51">
        <f t="shared" si="46"/>
        <v>575</v>
      </c>
      <c r="J34" s="51">
        <f t="shared" si="46"/>
        <v>236</v>
      </c>
      <c r="K34" s="51">
        <f t="shared" si="46"/>
        <v>642</v>
      </c>
      <c r="L34" s="51">
        <f t="shared" si="46"/>
        <v>340</v>
      </c>
      <c r="M34" s="51">
        <f t="shared" si="46"/>
        <v>100</v>
      </c>
      <c r="N34" s="51">
        <f t="shared" ref="N34:V34" si="47">N217+N218+N219+N224+N226+N227+N229+N230+N232+N233+N235+N238</f>
        <v>17</v>
      </c>
      <c r="O34" s="51">
        <f t="shared" si="47"/>
        <v>1</v>
      </c>
      <c r="P34" s="51">
        <f t="shared" si="47"/>
        <v>37</v>
      </c>
      <c r="Q34" s="51">
        <f t="shared" si="47"/>
        <v>30</v>
      </c>
      <c r="R34" s="51">
        <f t="shared" si="47"/>
        <v>20</v>
      </c>
      <c r="S34" s="51">
        <f t="shared" si="47"/>
        <v>0</v>
      </c>
      <c r="T34" s="51">
        <f t="shared" si="47"/>
        <v>0</v>
      </c>
      <c r="U34" s="51">
        <f t="shared" si="47"/>
        <v>17</v>
      </c>
      <c r="V34" s="51">
        <f t="shared" si="47"/>
        <v>54</v>
      </c>
    </row>
    <row r="35" spans="1:22" s="17" customFormat="1" ht="11.25" customHeight="1" x14ac:dyDescent="0.2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</row>
    <row r="36" spans="1:22" s="15" customFormat="1" ht="11.25" customHeight="1" x14ac:dyDescent="0.2">
      <c r="A36" s="320" t="s">
        <v>51</v>
      </c>
      <c r="B36" s="320"/>
      <c r="C36" s="320"/>
      <c r="D36" s="14">
        <f t="shared" ref="D36:M36" si="48">D37+D38</f>
        <v>26895</v>
      </c>
      <c r="E36" s="14">
        <f t="shared" si="48"/>
        <v>16923</v>
      </c>
      <c r="F36" s="14">
        <f t="shared" si="48"/>
        <v>371</v>
      </c>
      <c r="G36" s="14">
        <f t="shared" si="48"/>
        <v>681</v>
      </c>
      <c r="H36" s="14">
        <f t="shared" si="48"/>
        <v>15871</v>
      </c>
      <c r="I36" s="14">
        <f t="shared" si="48"/>
        <v>6114</v>
      </c>
      <c r="J36" s="14">
        <f t="shared" si="48"/>
        <v>1437</v>
      </c>
      <c r="K36" s="14">
        <f t="shared" si="48"/>
        <v>3377</v>
      </c>
      <c r="L36" s="14">
        <f t="shared" si="48"/>
        <v>3020</v>
      </c>
      <c r="M36" s="14">
        <f t="shared" si="48"/>
        <v>628</v>
      </c>
      <c r="N36" s="14">
        <f t="shared" ref="N36:V36" si="49">N37+N38</f>
        <v>123</v>
      </c>
      <c r="O36" s="14">
        <f t="shared" si="49"/>
        <v>75</v>
      </c>
      <c r="P36" s="14">
        <f t="shared" si="49"/>
        <v>281</v>
      </c>
      <c r="Q36" s="14">
        <f t="shared" si="49"/>
        <v>84</v>
      </c>
      <c r="R36" s="14">
        <f t="shared" si="49"/>
        <v>262</v>
      </c>
      <c r="S36" s="14">
        <f t="shared" si="49"/>
        <v>44</v>
      </c>
      <c r="T36" s="14">
        <f t="shared" si="49"/>
        <v>11</v>
      </c>
      <c r="U36" s="14">
        <f t="shared" si="49"/>
        <v>175</v>
      </c>
      <c r="V36" s="14">
        <f t="shared" si="49"/>
        <v>240</v>
      </c>
    </row>
    <row r="37" spans="1:22" s="17" customFormat="1" ht="11.25" customHeight="1" x14ac:dyDescent="0.2">
      <c r="A37" s="47"/>
      <c r="B37" s="323" t="s">
        <v>52</v>
      </c>
      <c r="C37" s="323"/>
      <c r="D37" s="18">
        <f t="shared" ref="D37:M37" si="50">D241+D242+D244+D245+D247+D250+D253+D254+D258+D259</f>
        <v>23693</v>
      </c>
      <c r="E37" s="18">
        <f t="shared" si="50"/>
        <v>14878</v>
      </c>
      <c r="F37" s="18">
        <f t="shared" si="50"/>
        <v>338</v>
      </c>
      <c r="G37" s="18">
        <f t="shared" si="50"/>
        <v>607</v>
      </c>
      <c r="H37" s="18">
        <f t="shared" si="50"/>
        <v>13933</v>
      </c>
      <c r="I37" s="18">
        <f t="shared" si="50"/>
        <v>5283</v>
      </c>
      <c r="J37" s="18">
        <f t="shared" si="50"/>
        <v>1288</v>
      </c>
      <c r="K37" s="18">
        <f t="shared" si="50"/>
        <v>2862</v>
      </c>
      <c r="L37" s="18">
        <f t="shared" si="50"/>
        <v>2789</v>
      </c>
      <c r="M37" s="18">
        <f t="shared" si="50"/>
        <v>552</v>
      </c>
      <c r="N37" s="18">
        <f t="shared" ref="N37:V37" si="51">N241+N242+N244+N245+N247+N250+N253+N254+N258+N259</f>
        <v>114</v>
      </c>
      <c r="O37" s="18">
        <f t="shared" si="51"/>
        <v>72</v>
      </c>
      <c r="P37" s="18">
        <f t="shared" si="51"/>
        <v>259</v>
      </c>
      <c r="Q37" s="18">
        <f t="shared" si="51"/>
        <v>73</v>
      </c>
      <c r="R37" s="18">
        <f t="shared" si="51"/>
        <v>247</v>
      </c>
      <c r="S37" s="18">
        <f t="shared" si="51"/>
        <v>33</v>
      </c>
      <c r="T37" s="18">
        <f t="shared" si="51"/>
        <v>9</v>
      </c>
      <c r="U37" s="18">
        <f t="shared" si="51"/>
        <v>161</v>
      </c>
      <c r="V37" s="18">
        <f t="shared" si="51"/>
        <v>191</v>
      </c>
    </row>
    <row r="38" spans="1:22" s="17" customFormat="1" ht="11.25" customHeight="1" x14ac:dyDescent="0.2">
      <c r="A38" s="47"/>
      <c r="B38" s="324" t="s">
        <v>53</v>
      </c>
      <c r="C38" s="324"/>
      <c r="D38" s="51">
        <f t="shared" ref="D38:M38" si="52">D243+D182+D248+D256+D257</f>
        <v>3202</v>
      </c>
      <c r="E38" s="51">
        <f t="shared" si="52"/>
        <v>2045</v>
      </c>
      <c r="F38" s="51">
        <f t="shared" si="52"/>
        <v>33</v>
      </c>
      <c r="G38" s="51">
        <f t="shared" si="52"/>
        <v>74</v>
      </c>
      <c r="H38" s="51">
        <f t="shared" si="52"/>
        <v>1938</v>
      </c>
      <c r="I38" s="51">
        <f t="shared" si="52"/>
        <v>831</v>
      </c>
      <c r="J38" s="51">
        <f t="shared" si="52"/>
        <v>149</v>
      </c>
      <c r="K38" s="51">
        <f t="shared" si="52"/>
        <v>515</v>
      </c>
      <c r="L38" s="51">
        <f t="shared" si="52"/>
        <v>231</v>
      </c>
      <c r="M38" s="51">
        <f t="shared" si="52"/>
        <v>76</v>
      </c>
      <c r="N38" s="51">
        <f t="shared" ref="N38:V38" si="53">N243+N182+N248+N256+N257</f>
        <v>9</v>
      </c>
      <c r="O38" s="51">
        <f t="shared" si="53"/>
        <v>3</v>
      </c>
      <c r="P38" s="51">
        <f t="shared" si="53"/>
        <v>22</v>
      </c>
      <c r="Q38" s="51">
        <f t="shared" si="53"/>
        <v>11</v>
      </c>
      <c r="R38" s="51">
        <f t="shared" si="53"/>
        <v>15</v>
      </c>
      <c r="S38" s="51">
        <f t="shared" si="53"/>
        <v>11</v>
      </c>
      <c r="T38" s="51">
        <f t="shared" si="53"/>
        <v>2</v>
      </c>
      <c r="U38" s="51">
        <f t="shared" si="53"/>
        <v>14</v>
      </c>
      <c r="V38" s="51">
        <f t="shared" si="53"/>
        <v>49</v>
      </c>
    </row>
    <row r="39" spans="1:22" s="17" customFormat="1" ht="11.25" customHeight="1" x14ac:dyDescent="0.2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</row>
    <row r="40" spans="1:22" s="15" customFormat="1" ht="11.25" customHeight="1" x14ac:dyDescent="0.2">
      <c r="A40" s="320" t="s">
        <v>54</v>
      </c>
      <c r="B40" s="320"/>
      <c r="C40" s="320"/>
      <c r="D40" s="14">
        <f t="shared" ref="D40:M40" si="54">D41+D42+D46</f>
        <v>78197</v>
      </c>
      <c r="E40" s="14">
        <f t="shared" si="54"/>
        <v>45083</v>
      </c>
      <c r="F40" s="14">
        <f t="shared" si="54"/>
        <v>943</v>
      </c>
      <c r="G40" s="14">
        <f t="shared" si="54"/>
        <v>2062</v>
      </c>
      <c r="H40" s="14">
        <f t="shared" si="54"/>
        <v>42078</v>
      </c>
      <c r="I40" s="14">
        <f t="shared" si="54"/>
        <v>13212</v>
      </c>
      <c r="J40" s="14">
        <f t="shared" si="54"/>
        <v>6068</v>
      </c>
      <c r="K40" s="14">
        <f t="shared" si="54"/>
        <v>9312</v>
      </c>
      <c r="L40" s="14">
        <f t="shared" si="54"/>
        <v>7282</v>
      </c>
      <c r="M40" s="14">
        <f t="shared" si="54"/>
        <v>2750</v>
      </c>
      <c r="N40" s="14">
        <f t="shared" ref="N40:V40" si="55">N41+N42+N46</f>
        <v>357</v>
      </c>
      <c r="O40" s="14">
        <f t="shared" si="55"/>
        <v>308</v>
      </c>
      <c r="P40" s="14">
        <f t="shared" si="55"/>
        <v>1215</v>
      </c>
      <c r="Q40" s="14">
        <f t="shared" si="55"/>
        <v>172</v>
      </c>
      <c r="R40" s="14">
        <f t="shared" si="55"/>
        <v>449</v>
      </c>
      <c r="S40" s="14">
        <f t="shared" si="55"/>
        <v>328</v>
      </c>
      <c r="T40" s="14">
        <f t="shared" si="55"/>
        <v>65</v>
      </c>
      <c r="U40" s="14">
        <f t="shared" si="55"/>
        <v>151</v>
      </c>
      <c r="V40" s="14">
        <f t="shared" si="55"/>
        <v>409</v>
      </c>
    </row>
    <row r="41" spans="1:22" s="17" customFormat="1" ht="11.25" customHeight="1" x14ac:dyDescent="0.2">
      <c r="A41" s="47"/>
      <c r="B41" s="323" t="s">
        <v>55</v>
      </c>
      <c r="C41" s="323"/>
      <c r="D41" s="18">
        <f t="shared" ref="D41:M41" si="56">D88+D93+D102+D106+D107+D109+D111+D112+D113+D118+D121+D122+D124+D126+D127+D128+D131+D133+D137+D139+D142+D144+D146+D150+D151+D152+D155+D156+D160+D164+D168+D170+D171</f>
        <v>48613</v>
      </c>
      <c r="E41" s="18">
        <f t="shared" si="56"/>
        <v>27679</v>
      </c>
      <c r="F41" s="18">
        <f t="shared" si="56"/>
        <v>609</v>
      </c>
      <c r="G41" s="18">
        <f t="shared" si="56"/>
        <v>1390</v>
      </c>
      <c r="H41" s="18">
        <f t="shared" si="56"/>
        <v>25680</v>
      </c>
      <c r="I41" s="18">
        <f t="shared" si="56"/>
        <v>8241</v>
      </c>
      <c r="J41" s="18">
        <f t="shared" si="56"/>
        <v>3876</v>
      </c>
      <c r="K41" s="18">
        <f t="shared" si="56"/>
        <v>5302</v>
      </c>
      <c r="L41" s="18">
        <f t="shared" si="56"/>
        <v>4417</v>
      </c>
      <c r="M41" s="18">
        <f t="shared" si="56"/>
        <v>1780</v>
      </c>
      <c r="N41" s="18">
        <f t="shared" ref="N41:V41" si="57">N88+N93+N102+N106+N107+N109+N111+N112+N113+N118+N121+N122+N124+N126+N127+N128+N131+N133+N137+N139+N142+N144+N146+N150+N151+N152+N155+N156+N160+N164+N168+N170+N171</f>
        <v>227</v>
      </c>
      <c r="O41" s="18">
        <f t="shared" si="57"/>
        <v>200</v>
      </c>
      <c r="P41" s="18">
        <f t="shared" si="57"/>
        <v>687</v>
      </c>
      <c r="Q41" s="18">
        <f t="shared" si="57"/>
        <v>112</v>
      </c>
      <c r="R41" s="18">
        <f t="shared" si="57"/>
        <v>265</v>
      </c>
      <c r="S41" s="18">
        <f t="shared" si="57"/>
        <v>178</v>
      </c>
      <c r="T41" s="18">
        <f t="shared" si="57"/>
        <v>46</v>
      </c>
      <c r="U41" s="18">
        <f t="shared" si="57"/>
        <v>95</v>
      </c>
      <c r="V41" s="18">
        <f t="shared" si="57"/>
        <v>254</v>
      </c>
    </row>
    <row r="42" spans="1:22" s="17" customFormat="1" ht="11.25" customHeight="1" x14ac:dyDescent="0.2">
      <c r="A42" s="47"/>
      <c r="B42" s="323" t="s">
        <v>56</v>
      </c>
      <c r="C42" s="323"/>
      <c r="D42" s="18">
        <f t="shared" ref="D42:M42" si="58">D43+D44+D45</f>
        <v>15663</v>
      </c>
      <c r="E42" s="18">
        <f t="shared" si="58"/>
        <v>9756</v>
      </c>
      <c r="F42" s="18">
        <f t="shared" si="58"/>
        <v>175</v>
      </c>
      <c r="G42" s="18">
        <f t="shared" si="58"/>
        <v>352</v>
      </c>
      <c r="H42" s="18">
        <f t="shared" si="58"/>
        <v>9229</v>
      </c>
      <c r="I42" s="18">
        <f t="shared" si="58"/>
        <v>2808</v>
      </c>
      <c r="J42" s="18">
        <f t="shared" si="58"/>
        <v>1284</v>
      </c>
      <c r="K42" s="18">
        <f t="shared" si="58"/>
        <v>2272</v>
      </c>
      <c r="L42" s="18">
        <f t="shared" si="58"/>
        <v>1555</v>
      </c>
      <c r="M42" s="18">
        <f t="shared" si="58"/>
        <v>528</v>
      </c>
      <c r="N42" s="18">
        <f t="shared" ref="N42:V42" si="59">N43+N44+N45</f>
        <v>67</v>
      </c>
      <c r="O42" s="18">
        <f t="shared" si="59"/>
        <v>62</v>
      </c>
      <c r="P42" s="18">
        <f t="shared" si="59"/>
        <v>257</v>
      </c>
      <c r="Q42" s="18">
        <f t="shared" si="59"/>
        <v>29</v>
      </c>
      <c r="R42" s="18">
        <f t="shared" si="59"/>
        <v>132</v>
      </c>
      <c r="S42" s="18">
        <f t="shared" si="59"/>
        <v>105</v>
      </c>
      <c r="T42" s="18">
        <f t="shared" si="59"/>
        <v>10</v>
      </c>
      <c r="U42" s="18">
        <f t="shared" si="59"/>
        <v>24</v>
      </c>
      <c r="V42" s="18">
        <f t="shared" si="59"/>
        <v>96</v>
      </c>
    </row>
    <row r="43" spans="1:22" s="17" customFormat="1" ht="11.25" customHeight="1" x14ac:dyDescent="0.2">
      <c r="A43" s="47"/>
      <c r="B43" s="49"/>
      <c r="C43" s="50" t="s">
        <v>57</v>
      </c>
      <c r="D43" s="18">
        <f t="shared" ref="D43:M43" si="60">D94+D98+D108+D129+D249+D135+D251+D140+D158+D162+D165</f>
        <v>7120</v>
      </c>
      <c r="E43" s="18">
        <f t="shared" si="60"/>
        <v>4766</v>
      </c>
      <c r="F43" s="18">
        <f t="shared" si="60"/>
        <v>77</v>
      </c>
      <c r="G43" s="18">
        <f t="shared" si="60"/>
        <v>151</v>
      </c>
      <c r="H43" s="18">
        <f t="shared" si="60"/>
        <v>4538</v>
      </c>
      <c r="I43" s="18">
        <f t="shared" si="60"/>
        <v>1484</v>
      </c>
      <c r="J43" s="18">
        <f t="shared" si="60"/>
        <v>576</v>
      </c>
      <c r="K43" s="18">
        <f t="shared" si="60"/>
        <v>1270</v>
      </c>
      <c r="L43" s="18">
        <f t="shared" si="60"/>
        <v>619</v>
      </c>
      <c r="M43" s="18">
        <f t="shared" si="60"/>
        <v>273</v>
      </c>
      <c r="N43" s="18">
        <f t="shared" ref="N43:V43" si="61">N94+N98+N108+N129+N249+N135+N251+N140+N158+N162+N165</f>
        <v>26</v>
      </c>
      <c r="O43" s="18">
        <f t="shared" si="61"/>
        <v>15</v>
      </c>
      <c r="P43" s="18">
        <f t="shared" si="61"/>
        <v>74</v>
      </c>
      <c r="Q43" s="18">
        <f t="shared" si="61"/>
        <v>15</v>
      </c>
      <c r="R43" s="18">
        <f t="shared" si="61"/>
        <v>38</v>
      </c>
      <c r="S43" s="18">
        <f t="shared" si="61"/>
        <v>81</v>
      </c>
      <c r="T43" s="18">
        <f t="shared" si="61"/>
        <v>5</v>
      </c>
      <c r="U43" s="18">
        <f t="shared" si="61"/>
        <v>17</v>
      </c>
      <c r="V43" s="18">
        <f t="shared" si="61"/>
        <v>45</v>
      </c>
    </row>
    <row r="44" spans="1:22" s="17" customFormat="1" ht="11.25" customHeight="1" x14ac:dyDescent="0.2">
      <c r="A44" s="47"/>
      <c r="B44" s="49"/>
      <c r="C44" s="50" t="s">
        <v>58</v>
      </c>
      <c r="D44" s="18">
        <f t="shared" ref="D44:M44" si="62">D96+D110+D119+D132+D149+D153+D163+D172</f>
        <v>7798</v>
      </c>
      <c r="E44" s="18">
        <f t="shared" si="62"/>
        <v>4562</v>
      </c>
      <c r="F44" s="18">
        <f t="shared" si="62"/>
        <v>90</v>
      </c>
      <c r="G44" s="18">
        <f t="shared" si="62"/>
        <v>175</v>
      </c>
      <c r="H44" s="18">
        <f t="shared" si="62"/>
        <v>4297</v>
      </c>
      <c r="I44" s="18">
        <f t="shared" si="62"/>
        <v>1234</v>
      </c>
      <c r="J44" s="18">
        <f t="shared" si="62"/>
        <v>647</v>
      </c>
      <c r="K44" s="18">
        <f t="shared" si="62"/>
        <v>876</v>
      </c>
      <c r="L44" s="18">
        <f t="shared" si="62"/>
        <v>871</v>
      </c>
      <c r="M44" s="18">
        <f t="shared" si="62"/>
        <v>244</v>
      </c>
      <c r="N44" s="18">
        <f t="shared" ref="N44:V44" si="63">N96+N110+N119+N132+N149+N153+N163+N172</f>
        <v>40</v>
      </c>
      <c r="O44" s="18">
        <f t="shared" si="63"/>
        <v>39</v>
      </c>
      <c r="P44" s="18">
        <f t="shared" si="63"/>
        <v>170</v>
      </c>
      <c r="Q44" s="18">
        <f t="shared" si="63"/>
        <v>14</v>
      </c>
      <c r="R44" s="18">
        <f t="shared" si="63"/>
        <v>88</v>
      </c>
      <c r="S44" s="18">
        <f t="shared" si="63"/>
        <v>24</v>
      </c>
      <c r="T44" s="18">
        <f t="shared" si="63"/>
        <v>5</v>
      </c>
      <c r="U44" s="18">
        <f t="shared" si="63"/>
        <v>6</v>
      </c>
      <c r="V44" s="18">
        <f t="shared" si="63"/>
        <v>39</v>
      </c>
    </row>
    <row r="45" spans="1:22" s="17" customFormat="1" ht="11.25" customHeight="1" x14ac:dyDescent="0.2">
      <c r="A45" s="47"/>
      <c r="B45" s="27"/>
      <c r="C45" s="27" t="s">
        <v>59</v>
      </c>
      <c r="D45" s="18">
        <f t="shared" ref="D45:M45" si="64">D100+D115+D116+D166</f>
        <v>745</v>
      </c>
      <c r="E45" s="18">
        <f t="shared" si="64"/>
        <v>428</v>
      </c>
      <c r="F45" s="18">
        <f t="shared" si="64"/>
        <v>8</v>
      </c>
      <c r="G45" s="18">
        <f t="shared" si="64"/>
        <v>26</v>
      </c>
      <c r="H45" s="18">
        <f t="shared" si="64"/>
        <v>394</v>
      </c>
      <c r="I45" s="18">
        <f t="shared" si="64"/>
        <v>90</v>
      </c>
      <c r="J45" s="18">
        <f t="shared" si="64"/>
        <v>61</v>
      </c>
      <c r="K45" s="18">
        <f t="shared" si="64"/>
        <v>126</v>
      </c>
      <c r="L45" s="18">
        <f t="shared" si="64"/>
        <v>65</v>
      </c>
      <c r="M45" s="18">
        <f t="shared" si="64"/>
        <v>11</v>
      </c>
      <c r="N45" s="18">
        <f t="shared" ref="N45:V45" si="65">N100+N115+N116+N166</f>
        <v>1</v>
      </c>
      <c r="O45" s="18">
        <f t="shared" si="65"/>
        <v>8</v>
      </c>
      <c r="P45" s="18">
        <f t="shared" si="65"/>
        <v>13</v>
      </c>
      <c r="Q45" s="18">
        <f t="shared" si="65"/>
        <v>0</v>
      </c>
      <c r="R45" s="18">
        <f t="shared" si="65"/>
        <v>6</v>
      </c>
      <c r="S45" s="18">
        <f t="shared" si="65"/>
        <v>0</v>
      </c>
      <c r="T45" s="18">
        <f t="shared" si="65"/>
        <v>0</v>
      </c>
      <c r="U45" s="18">
        <f t="shared" si="65"/>
        <v>1</v>
      </c>
      <c r="V45" s="18">
        <f t="shared" si="65"/>
        <v>12</v>
      </c>
    </row>
    <row r="46" spans="1:22" s="17" customFormat="1" ht="11.25" customHeight="1" x14ac:dyDescent="0.2">
      <c r="A46" s="47"/>
      <c r="B46" s="323" t="s">
        <v>60</v>
      </c>
      <c r="C46" s="323"/>
      <c r="D46" s="18">
        <f t="shared" ref="D46:M46" si="66">D47+D48+D49</f>
        <v>13921</v>
      </c>
      <c r="E46" s="18">
        <f t="shared" si="66"/>
        <v>7648</v>
      </c>
      <c r="F46" s="18">
        <f t="shared" si="66"/>
        <v>159</v>
      </c>
      <c r="G46" s="18">
        <f t="shared" si="66"/>
        <v>320</v>
      </c>
      <c r="H46" s="18">
        <f t="shared" si="66"/>
        <v>7169</v>
      </c>
      <c r="I46" s="18">
        <f t="shared" si="66"/>
        <v>2163</v>
      </c>
      <c r="J46" s="18">
        <f t="shared" si="66"/>
        <v>908</v>
      </c>
      <c r="K46" s="18">
        <f t="shared" si="66"/>
        <v>1738</v>
      </c>
      <c r="L46" s="18">
        <f t="shared" si="66"/>
        <v>1310</v>
      </c>
      <c r="M46" s="18">
        <f t="shared" si="66"/>
        <v>442</v>
      </c>
      <c r="N46" s="18">
        <f t="shared" ref="N46:V46" si="67">N47+N48+N49</f>
        <v>63</v>
      </c>
      <c r="O46" s="18">
        <f t="shared" si="67"/>
        <v>46</v>
      </c>
      <c r="P46" s="18">
        <f t="shared" si="67"/>
        <v>271</v>
      </c>
      <c r="Q46" s="18">
        <f t="shared" si="67"/>
        <v>31</v>
      </c>
      <c r="R46" s="18">
        <f t="shared" si="67"/>
        <v>52</v>
      </c>
      <c r="S46" s="18">
        <f t="shared" si="67"/>
        <v>45</v>
      </c>
      <c r="T46" s="18">
        <f t="shared" si="67"/>
        <v>9</v>
      </c>
      <c r="U46" s="18">
        <f t="shared" si="67"/>
        <v>32</v>
      </c>
      <c r="V46" s="18">
        <f t="shared" si="67"/>
        <v>59</v>
      </c>
    </row>
    <row r="47" spans="1:22" s="17" customFormat="1" ht="11.25" customHeight="1" x14ac:dyDescent="0.2">
      <c r="A47" s="47"/>
      <c r="B47" s="49"/>
      <c r="C47" s="50" t="s">
        <v>61</v>
      </c>
      <c r="D47" s="18">
        <f t="shared" ref="D47:M47" si="68">D89+D91+D103+D105+D125+D130+D141+D145+D169</f>
        <v>1833</v>
      </c>
      <c r="E47" s="18">
        <f t="shared" si="68"/>
        <v>1166</v>
      </c>
      <c r="F47" s="18">
        <f t="shared" si="68"/>
        <v>32</v>
      </c>
      <c r="G47" s="18">
        <f t="shared" si="68"/>
        <v>40</v>
      </c>
      <c r="H47" s="18">
        <f t="shared" si="68"/>
        <v>1094</v>
      </c>
      <c r="I47" s="18">
        <f t="shared" si="68"/>
        <v>367</v>
      </c>
      <c r="J47" s="18">
        <f t="shared" si="68"/>
        <v>122</v>
      </c>
      <c r="K47" s="18">
        <f t="shared" si="68"/>
        <v>208</v>
      </c>
      <c r="L47" s="18">
        <f t="shared" si="68"/>
        <v>241</v>
      </c>
      <c r="M47" s="18">
        <f t="shared" si="68"/>
        <v>60</v>
      </c>
      <c r="N47" s="18">
        <f t="shared" ref="N47:V47" si="69">N89+N91+N103+N105+N125+N130+N141+N145+N169</f>
        <v>10</v>
      </c>
      <c r="O47" s="18">
        <f t="shared" si="69"/>
        <v>4</v>
      </c>
      <c r="P47" s="18">
        <f t="shared" si="69"/>
        <v>41</v>
      </c>
      <c r="Q47" s="18">
        <f t="shared" si="69"/>
        <v>11</v>
      </c>
      <c r="R47" s="18">
        <f t="shared" si="69"/>
        <v>8</v>
      </c>
      <c r="S47" s="18">
        <f t="shared" si="69"/>
        <v>6</v>
      </c>
      <c r="T47" s="18">
        <f t="shared" si="69"/>
        <v>1</v>
      </c>
      <c r="U47" s="18">
        <f t="shared" si="69"/>
        <v>3</v>
      </c>
      <c r="V47" s="18">
        <f t="shared" si="69"/>
        <v>12</v>
      </c>
    </row>
    <row r="48" spans="1:22" s="17" customFormat="1" ht="11.25" customHeight="1" x14ac:dyDescent="0.2">
      <c r="A48" s="47"/>
      <c r="B48" s="49"/>
      <c r="C48" s="50" t="s">
        <v>62</v>
      </c>
      <c r="D48" s="18">
        <f t="shared" ref="D48:M48" si="70">D92+D95+D120+D123+D143+D148+D157+D161</f>
        <v>4228</v>
      </c>
      <c r="E48" s="18">
        <f t="shared" si="70"/>
        <v>2245</v>
      </c>
      <c r="F48" s="18">
        <f t="shared" si="70"/>
        <v>44</v>
      </c>
      <c r="G48" s="18">
        <f t="shared" si="70"/>
        <v>84</v>
      </c>
      <c r="H48" s="18">
        <f t="shared" si="70"/>
        <v>2117</v>
      </c>
      <c r="I48" s="18">
        <f t="shared" si="70"/>
        <v>557</v>
      </c>
      <c r="J48" s="18">
        <f t="shared" si="70"/>
        <v>256</v>
      </c>
      <c r="K48" s="18">
        <f t="shared" si="70"/>
        <v>558</v>
      </c>
      <c r="L48" s="18">
        <f t="shared" si="70"/>
        <v>378</v>
      </c>
      <c r="M48" s="18">
        <f t="shared" si="70"/>
        <v>136</v>
      </c>
      <c r="N48" s="18">
        <f t="shared" ref="N48:V48" si="71">N92+N95+N120+N123+N143+N148+N157+N161</f>
        <v>21</v>
      </c>
      <c r="O48" s="18">
        <f t="shared" si="71"/>
        <v>21</v>
      </c>
      <c r="P48" s="18">
        <f t="shared" si="71"/>
        <v>118</v>
      </c>
      <c r="Q48" s="18">
        <f t="shared" si="71"/>
        <v>8</v>
      </c>
      <c r="R48" s="18">
        <f t="shared" si="71"/>
        <v>16</v>
      </c>
      <c r="S48" s="18">
        <f t="shared" si="71"/>
        <v>11</v>
      </c>
      <c r="T48" s="18">
        <f t="shared" si="71"/>
        <v>1</v>
      </c>
      <c r="U48" s="18">
        <f t="shared" si="71"/>
        <v>10</v>
      </c>
      <c r="V48" s="18">
        <f t="shared" si="71"/>
        <v>26</v>
      </c>
    </row>
    <row r="49" spans="1:22" s="17" customFormat="1" ht="11.25" customHeight="1" x14ac:dyDescent="0.2">
      <c r="A49" s="47"/>
      <c r="B49" s="49"/>
      <c r="C49" s="49" t="s">
        <v>63</v>
      </c>
      <c r="D49" s="51">
        <f t="shared" ref="D49:M49" si="72">D87+D97+D101+D114+D117+D134+D147+D154+D167</f>
        <v>7860</v>
      </c>
      <c r="E49" s="51">
        <f t="shared" si="72"/>
        <v>4237</v>
      </c>
      <c r="F49" s="51">
        <f t="shared" si="72"/>
        <v>83</v>
      </c>
      <c r="G49" s="51">
        <f t="shared" si="72"/>
        <v>196</v>
      </c>
      <c r="H49" s="51">
        <f t="shared" si="72"/>
        <v>3958</v>
      </c>
      <c r="I49" s="51">
        <f t="shared" si="72"/>
        <v>1239</v>
      </c>
      <c r="J49" s="51">
        <f t="shared" si="72"/>
        <v>530</v>
      </c>
      <c r="K49" s="51">
        <f t="shared" si="72"/>
        <v>972</v>
      </c>
      <c r="L49" s="51">
        <f t="shared" si="72"/>
        <v>691</v>
      </c>
      <c r="M49" s="51">
        <f t="shared" si="72"/>
        <v>246</v>
      </c>
      <c r="N49" s="51">
        <f t="shared" ref="N49:V49" si="73">N87+N97+N101+N114+N117+N134+N147+N154+N167</f>
        <v>32</v>
      </c>
      <c r="O49" s="51">
        <f t="shared" si="73"/>
        <v>21</v>
      </c>
      <c r="P49" s="51">
        <f t="shared" si="73"/>
        <v>112</v>
      </c>
      <c r="Q49" s="51">
        <f t="shared" si="73"/>
        <v>12</v>
      </c>
      <c r="R49" s="51">
        <f t="shared" si="73"/>
        <v>28</v>
      </c>
      <c r="S49" s="51">
        <f t="shared" si="73"/>
        <v>28</v>
      </c>
      <c r="T49" s="51">
        <f t="shared" si="73"/>
        <v>7</v>
      </c>
      <c r="U49" s="51">
        <f t="shared" si="73"/>
        <v>19</v>
      </c>
      <c r="V49" s="51">
        <f t="shared" si="73"/>
        <v>21</v>
      </c>
    </row>
    <row r="50" spans="1:22" s="17" customFormat="1" ht="11.25" customHeight="1" x14ac:dyDescent="0.2">
      <c r="A50" s="320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</row>
    <row r="51" spans="1:22" s="15" customFormat="1" ht="11.25" customHeight="1" x14ac:dyDescent="0.2">
      <c r="A51" s="320" t="s">
        <v>64</v>
      </c>
      <c r="B51" s="320"/>
      <c r="C51" s="320"/>
      <c r="D51" s="14">
        <f t="shared" ref="D51:M51" si="74">D52+D53+D54</f>
        <v>35175</v>
      </c>
      <c r="E51" s="14">
        <f t="shared" si="74"/>
        <v>23050</v>
      </c>
      <c r="F51" s="14">
        <f t="shared" si="74"/>
        <v>573</v>
      </c>
      <c r="G51" s="14">
        <f t="shared" si="74"/>
        <v>928</v>
      </c>
      <c r="H51" s="14">
        <f t="shared" si="74"/>
        <v>21549</v>
      </c>
      <c r="I51" s="14">
        <f t="shared" si="74"/>
        <v>6820</v>
      </c>
      <c r="J51" s="14">
        <f t="shared" si="74"/>
        <v>2353</v>
      </c>
      <c r="K51" s="14">
        <f t="shared" si="74"/>
        <v>5830</v>
      </c>
      <c r="L51" s="14">
        <f t="shared" si="74"/>
        <v>3881</v>
      </c>
      <c r="M51" s="14">
        <f t="shared" si="74"/>
        <v>903</v>
      </c>
      <c r="N51" s="14">
        <f t="shared" ref="N51:V51" si="75">N52+N53+N54</f>
        <v>287</v>
      </c>
      <c r="O51" s="14">
        <f t="shared" si="75"/>
        <v>205</v>
      </c>
      <c r="P51" s="14">
        <f t="shared" si="75"/>
        <v>545</v>
      </c>
      <c r="Q51" s="14">
        <f t="shared" si="75"/>
        <v>75</v>
      </c>
      <c r="R51" s="14">
        <f t="shared" si="75"/>
        <v>161</v>
      </c>
      <c r="S51" s="14">
        <f t="shared" si="75"/>
        <v>52</v>
      </c>
      <c r="T51" s="14">
        <f t="shared" si="75"/>
        <v>14</v>
      </c>
      <c r="U51" s="14">
        <f t="shared" si="75"/>
        <v>83</v>
      </c>
      <c r="V51" s="14">
        <f t="shared" si="75"/>
        <v>340</v>
      </c>
    </row>
    <row r="52" spans="1:22" s="17" customFormat="1" ht="11.25" customHeight="1" x14ac:dyDescent="0.2">
      <c r="A52" s="47"/>
      <c r="B52" s="323" t="s">
        <v>65</v>
      </c>
      <c r="C52" s="323"/>
      <c r="D52" s="18">
        <f t="shared" ref="D52:M52" si="76">D59+D67+D74+D84</f>
        <v>11574</v>
      </c>
      <c r="E52" s="18">
        <f t="shared" si="76"/>
        <v>7065</v>
      </c>
      <c r="F52" s="18">
        <f t="shared" si="76"/>
        <v>175</v>
      </c>
      <c r="G52" s="18">
        <f t="shared" si="76"/>
        <v>306</v>
      </c>
      <c r="H52" s="18">
        <f t="shared" si="76"/>
        <v>6584</v>
      </c>
      <c r="I52" s="18">
        <f t="shared" si="76"/>
        <v>1999</v>
      </c>
      <c r="J52" s="18">
        <f t="shared" si="76"/>
        <v>857</v>
      </c>
      <c r="K52" s="18">
        <f t="shared" si="76"/>
        <v>1534</v>
      </c>
      <c r="L52" s="18">
        <f t="shared" si="76"/>
        <v>1356</v>
      </c>
      <c r="M52" s="18">
        <f t="shared" si="76"/>
        <v>314</v>
      </c>
      <c r="N52" s="18">
        <f t="shared" ref="N52:V52" si="77">N59+N67+N74+N84</f>
        <v>81</v>
      </c>
      <c r="O52" s="18">
        <f t="shared" si="77"/>
        <v>85</v>
      </c>
      <c r="P52" s="18">
        <f t="shared" si="77"/>
        <v>169</v>
      </c>
      <c r="Q52" s="18">
        <f t="shared" si="77"/>
        <v>17</v>
      </c>
      <c r="R52" s="18">
        <f t="shared" si="77"/>
        <v>40</v>
      </c>
      <c r="S52" s="18">
        <f t="shared" si="77"/>
        <v>15</v>
      </c>
      <c r="T52" s="18">
        <f t="shared" si="77"/>
        <v>6</v>
      </c>
      <c r="U52" s="18">
        <f t="shared" si="77"/>
        <v>26</v>
      </c>
      <c r="V52" s="18">
        <f t="shared" si="77"/>
        <v>85</v>
      </c>
    </row>
    <row r="53" spans="1:22" s="17" customFormat="1" ht="11.25" customHeight="1" x14ac:dyDescent="0.2">
      <c r="A53" s="47"/>
      <c r="B53" s="323" t="s">
        <v>66</v>
      </c>
      <c r="C53" s="323"/>
      <c r="D53" s="18">
        <f t="shared" ref="D53:M53" si="78">D90+D58+D60+D99+D104+D64+D68+D69+D70+D136+D138+D71+D72+D77+D78+D79+D159+D81+D82+D83</f>
        <v>20524</v>
      </c>
      <c r="E53" s="18">
        <f t="shared" si="78"/>
        <v>13923</v>
      </c>
      <c r="F53" s="18">
        <f t="shared" si="78"/>
        <v>351</v>
      </c>
      <c r="G53" s="18">
        <f t="shared" si="78"/>
        <v>564</v>
      </c>
      <c r="H53" s="18">
        <f t="shared" si="78"/>
        <v>13008</v>
      </c>
      <c r="I53" s="18">
        <f t="shared" si="78"/>
        <v>4239</v>
      </c>
      <c r="J53" s="18">
        <f t="shared" si="78"/>
        <v>1292</v>
      </c>
      <c r="K53" s="18">
        <f t="shared" si="78"/>
        <v>3644</v>
      </c>
      <c r="L53" s="18">
        <f t="shared" si="78"/>
        <v>2223</v>
      </c>
      <c r="M53" s="18">
        <f t="shared" si="78"/>
        <v>508</v>
      </c>
      <c r="N53" s="18">
        <f t="shared" ref="N53:V53" si="79">N90+N58+N60+N99+N104+N64+N68+N69+N70+N136+N138+N71+N72+N77+N78+N79+N159+N81+N82+N83</f>
        <v>195</v>
      </c>
      <c r="O53" s="18">
        <f t="shared" si="79"/>
        <v>107</v>
      </c>
      <c r="P53" s="18">
        <f t="shared" si="79"/>
        <v>309</v>
      </c>
      <c r="Q53" s="18">
        <f t="shared" si="79"/>
        <v>56</v>
      </c>
      <c r="R53" s="18">
        <f t="shared" si="79"/>
        <v>108</v>
      </c>
      <c r="S53" s="18">
        <f t="shared" si="79"/>
        <v>30</v>
      </c>
      <c r="T53" s="18">
        <f t="shared" si="79"/>
        <v>7</v>
      </c>
      <c r="U53" s="18">
        <f t="shared" si="79"/>
        <v>51</v>
      </c>
      <c r="V53" s="18">
        <f t="shared" si="79"/>
        <v>239</v>
      </c>
    </row>
    <row r="54" spans="1:22" s="17" customFormat="1" ht="11.25" customHeight="1" x14ac:dyDescent="0.2">
      <c r="A54" s="47"/>
      <c r="B54" s="324" t="s">
        <v>67</v>
      </c>
      <c r="C54" s="324"/>
      <c r="D54" s="51">
        <f t="shared" ref="D54:M54" si="80">D61+D62+D63+D65+D66+D73+D75+D76+D80</f>
        <v>3077</v>
      </c>
      <c r="E54" s="51">
        <f t="shared" si="80"/>
        <v>2062</v>
      </c>
      <c r="F54" s="51">
        <f t="shared" si="80"/>
        <v>47</v>
      </c>
      <c r="G54" s="51">
        <f t="shared" si="80"/>
        <v>58</v>
      </c>
      <c r="H54" s="51">
        <f t="shared" si="80"/>
        <v>1957</v>
      </c>
      <c r="I54" s="51">
        <f t="shared" si="80"/>
        <v>582</v>
      </c>
      <c r="J54" s="51">
        <f t="shared" si="80"/>
        <v>204</v>
      </c>
      <c r="K54" s="51">
        <f t="shared" si="80"/>
        <v>652</v>
      </c>
      <c r="L54" s="51">
        <f t="shared" si="80"/>
        <v>302</v>
      </c>
      <c r="M54" s="51">
        <f t="shared" si="80"/>
        <v>81</v>
      </c>
      <c r="N54" s="51">
        <f t="shared" ref="N54:V54" si="81">N61+N62+N63+N65+N66+N73+N75+N76+N80</f>
        <v>11</v>
      </c>
      <c r="O54" s="51">
        <f t="shared" si="81"/>
        <v>13</v>
      </c>
      <c r="P54" s="51">
        <f t="shared" si="81"/>
        <v>67</v>
      </c>
      <c r="Q54" s="51">
        <f t="shared" si="81"/>
        <v>2</v>
      </c>
      <c r="R54" s="51">
        <f t="shared" si="81"/>
        <v>13</v>
      </c>
      <c r="S54" s="51">
        <f t="shared" si="81"/>
        <v>7</v>
      </c>
      <c r="T54" s="51">
        <f t="shared" si="81"/>
        <v>1</v>
      </c>
      <c r="U54" s="51">
        <f t="shared" si="81"/>
        <v>6</v>
      </c>
      <c r="V54" s="51">
        <f t="shared" si="81"/>
        <v>16</v>
      </c>
    </row>
    <row r="55" spans="1:22" s="17" customFormat="1" ht="11.25" customHeight="1" x14ac:dyDescent="0.2">
      <c r="A55" s="320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</row>
    <row r="56" spans="1:22" s="15" customFormat="1" ht="11.25" customHeight="1" x14ac:dyDescent="0.2">
      <c r="A56" s="320" t="s">
        <v>288</v>
      </c>
      <c r="B56" s="320"/>
      <c r="C56" s="320"/>
      <c r="D56" s="14">
        <f t="shared" ref="D56:M56" si="82">D10+D21+D36+D40+D51</f>
        <v>201754</v>
      </c>
      <c r="E56" s="14">
        <f t="shared" si="82"/>
        <v>119925</v>
      </c>
      <c r="F56" s="14">
        <f t="shared" si="82"/>
        <v>2705</v>
      </c>
      <c r="G56" s="14">
        <f t="shared" si="82"/>
        <v>5178</v>
      </c>
      <c r="H56" s="14">
        <f t="shared" si="82"/>
        <v>112042</v>
      </c>
      <c r="I56" s="14">
        <f t="shared" si="82"/>
        <v>35761</v>
      </c>
      <c r="J56" s="14">
        <f t="shared" si="82"/>
        <v>13295</v>
      </c>
      <c r="K56" s="14">
        <f t="shared" si="82"/>
        <v>27195</v>
      </c>
      <c r="L56" s="14">
        <f t="shared" si="82"/>
        <v>19773</v>
      </c>
      <c r="M56" s="14">
        <f t="shared" si="82"/>
        <v>6565</v>
      </c>
      <c r="N56" s="14">
        <f t="shared" ref="N56:V56" si="83">N10+N21+N36+N40+N51</f>
        <v>1070</v>
      </c>
      <c r="O56" s="14">
        <f t="shared" si="83"/>
        <v>773</v>
      </c>
      <c r="P56" s="14">
        <f t="shared" si="83"/>
        <v>2652</v>
      </c>
      <c r="Q56" s="14">
        <f t="shared" si="83"/>
        <v>725</v>
      </c>
      <c r="R56" s="14">
        <f t="shared" si="83"/>
        <v>1130</v>
      </c>
      <c r="S56" s="14">
        <f t="shared" si="83"/>
        <v>509</v>
      </c>
      <c r="T56" s="14">
        <f t="shared" si="83"/>
        <v>111</v>
      </c>
      <c r="U56" s="14">
        <f t="shared" si="83"/>
        <v>965</v>
      </c>
      <c r="V56" s="14">
        <f t="shared" si="83"/>
        <v>1518</v>
      </c>
    </row>
    <row r="57" spans="1:22" s="15" customFormat="1" ht="11.25" customHeight="1" x14ac:dyDescent="0.2">
      <c r="A57" s="322" t="s">
        <v>68</v>
      </c>
      <c r="B57" s="322"/>
      <c r="C57" s="322"/>
      <c r="D57" s="14">
        <f t="shared" ref="D57:M57" si="84">SUM(D58:D84)</f>
        <v>32047</v>
      </c>
      <c r="E57" s="14">
        <f t="shared" si="84"/>
        <v>21155</v>
      </c>
      <c r="F57" s="14">
        <f t="shared" si="84"/>
        <v>533</v>
      </c>
      <c r="G57" s="14">
        <f t="shared" si="84"/>
        <v>844</v>
      </c>
      <c r="H57" s="14">
        <f t="shared" si="84"/>
        <v>19778</v>
      </c>
      <c r="I57" s="14">
        <f t="shared" si="84"/>
        <v>6244</v>
      </c>
      <c r="J57" s="14">
        <f t="shared" si="84"/>
        <v>2131</v>
      </c>
      <c r="K57" s="14">
        <f t="shared" si="84"/>
        <v>5539</v>
      </c>
      <c r="L57" s="14">
        <f t="shared" si="84"/>
        <v>3515</v>
      </c>
      <c r="M57" s="14">
        <f t="shared" si="84"/>
        <v>786</v>
      </c>
      <c r="N57" s="14">
        <f t="shared" ref="N57:V57" si="85">SUM(N58:N84)</f>
        <v>246</v>
      </c>
      <c r="O57" s="14">
        <f t="shared" si="85"/>
        <v>191</v>
      </c>
      <c r="P57" s="14">
        <f t="shared" si="85"/>
        <v>465</v>
      </c>
      <c r="Q57" s="14">
        <f t="shared" si="85"/>
        <v>69</v>
      </c>
      <c r="R57" s="14">
        <f t="shared" si="85"/>
        <v>145</v>
      </c>
      <c r="S57" s="14">
        <f t="shared" si="85"/>
        <v>49</v>
      </c>
      <c r="T57" s="14">
        <f t="shared" si="85"/>
        <v>12</v>
      </c>
      <c r="U57" s="14">
        <f t="shared" si="85"/>
        <v>71</v>
      </c>
      <c r="V57" s="14">
        <f t="shared" si="85"/>
        <v>315</v>
      </c>
    </row>
    <row r="58" spans="1:22" s="17" customFormat="1" ht="11.25" customHeight="1" x14ac:dyDescent="0.2">
      <c r="A58" s="15"/>
      <c r="B58" s="52"/>
      <c r="C58" s="48" t="s">
        <v>69</v>
      </c>
      <c r="D58" s="18">
        <v>772</v>
      </c>
      <c r="E58" s="18">
        <v>594</v>
      </c>
      <c r="F58" s="18">
        <v>5</v>
      </c>
      <c r="G58" s="18">
        <v>22</v>
      </c>
      <c r="H58" s="18">
        <v>567</v>
      </c>
      <c r="I58" s="18">
        <v>111</v>
      </c>
      <c r="J58" s="18">
        <v>22</v>
      </c>
      <c r="K58" s="18">
        <v>263</v>
      </c>
      <c r="L58" s="18">
        <v>108</v>
      </c>
      <c r="M58" s="18">
        <v>22</v>
      </c>
      <c r="N58" s="18">
        <v>7</v>
      </c>
      <c r="O58" s="18">
        <v>8</v>
      </c>
      <c r="P58" s="18">
        <v>14</v>
      </c>
      <c r="Q58" s="18">
        <v>1</v>
      </c>
      <c r="R58" s="18">
        <v>9</v>
      </c>
      <c r="S58" s="18">
        <v>0</v>
      </c>
      <c r="T58" s="18">
        <v>0</v>
      </c>
      <c r="U58" s="18">
        <v>0</v>
      </c>
      <c r="V58" s="18">
        <v>2</v>
      </c>
    </row>
    <row r="59" spans="1:22" s="17" customFormat="1" ht="11.25" customHeight="1" x14ac:dyDescent="0.2">
      <c r="A59" s="15"/>
      <c r="B59" s="52"/>
      <c r="C59" s="48" t="s">
        <v>70</v>
      </c>
      <c r="D59" s="18">
        <v>2370</v>
      </c>
      <c r="E59" s="18">
        <v>1551</v>
      </c>
      <c r="F59" s="18">
        <v>40</v>
      </c>
      <c r="G59" s="18">
        <v>52</v>
      </c>
      <c r="H59" s="18">
        <v>1459</v>
      </c>
      <c r="I59" s="18">
        <v>463</v>
      </c>
      <c r="J59" s="18">
        <v>165</v>
      </c>
      <c r="K59" s="18">
        <v>336</v>
      </c>
      <c r="L59" s="18">
        <v>343</v>
      </c>
      <c r="M59" s="18">
        <v>46</v>
      </c>
      <c r="N59" s="18">
        <v>18</v>
      </c>
      <c r="O59" s="18">
        <v>12</v>
      </c>
      <c r="P59" s="18">
        <v>37</v>
      </c>
      <c r="Q59" s="18">
        <v>2</v>
      </c>
      <c r="R59" s="18">
        <v>8</v>
      </c>
      <c r="S59" s="18">
        <v>4</v>
      </c>
      <c r="T59" s="18">
        <v>2</v>
      </c>
      <c r="U59" s="18">
        <v>7</v>
      </c>
      <c r="V59" s="18">
        <v>16</v>
      </c>
    </row>
    <row r="60" spans="1:22" s="17" customFormat="1" ht="11.25" customHeight="1" x14ac:dyDescent="0.2">
      <c r="A60" s="15"/>
      <c r="B60" s="52"/>
      <c r="C60" s="48" t="s">
        <v>71</v>
      </c>
      <c r="D60" s="18">
        <v>423</v>
      </c>
      <c r="E60" s="18">
        <v>297</v>
      </c>
      <c r="F60" s="18">
        <v>1</v>
      </c>
      <c r="G60" s="18">
        <v>13</v>
      </c>
      <c r="H60" s="18">
        <v>283</v>
      </c>
      <c r="I60" s="18">
        <v>123</v>
      </c>
      <c r="J60" s="18">
        <v>18</v>
      </c>
      <c r="K60" s="18">
        <v>54</v>
      </c>
      <c r="L60" s="18">
        <v>34</v>
      </c>
      <c r="M60" s="18">
        <v>15</v>
      </c>
      <c r="N60" s="18">
        <v>9</v>
      </c>
      <c r="O60" s="18">
        <v>2</v>
      </c>
      <c r="P60" s="18">
        <v>8</v>
      </c>
      <c r="Q60" s="18">
        <v>1</v>
      </c>
      <c r="R60" s="18">
        <v>7</v>
      </c>
      <c r="S60" s="18">
        <v>2</v>
      </c>
      <c r="T60" s="18">
        <v>0</v>
      </c>
      <c r="U60" s="18">
        <v>2</v>
      </c>
      <c r="V60" s="18">
        <v>8</v>
      </c>
    </row>
    <row r="61" spans="1:22" s="17" customFormat="1" ht="11.25" customHeight="1" x14ac:dyDescent="0.2">
      <c r="A61" s="15"/>
      <c r="B61" s="52"/>
      <c r="C61" s="48" t="s">
        <v>72</v>
      </c>
      <c r="D61" s="18">
        <v>163</v>
      </c>
      <c r="E61" s="18">
        <v>115</v>
      </c>
      <c r="F61" s="18">
        <v>3</v>
      </c>
      <c r="G61" s="18">
        <v>7</v>
      </c>
      <c r="H61" s="18">
        <v>105</v>
      </c>
      <c r="I61" s="18">
        <v>47</v>
      </c>
      <c r="J61" s="18">
        <v>4</v>
      </c>
      <c r="K61" s="18">
        <v>23</v>
      </c>
      <c r="L61" s="18">
        <v>17</v>
      </c>
      <c r="M61" s="18">
        <v>1</v>
      </c>
      <c r="N61" s="18">
        <v>0</v>
      </c>
      <c r="O61" s="18">
        <v>3</v>
      </c>
      <c r="P61" s="18">
        <v>5</v>
      </c>
      <c r="Q61" s="18">
        <v>0</v>
      </c>
      <c r="R61" s="18">
        <v>3</v>
      </c>
      <c r="S61" s="18">
        <v>0</v>
      </c>
      <c r="T61" s="18">
        <v>1</v>
      </c>
      <c r="U61" s="18">
        <v>0</v>
      </c>
      <c r="V61" s="18">
        <v>1</v>
      </c>
    </row>
    <row r="62" spans="1:22" s="17" customFormat="1" ht="11.25" customHeight="1" x14ac:dyDescent="0.2">
      <c r="A62" s="15"/>
      <c r="B62" s="52"/>
      <c r="C62" s="48" t="s">
        <v>73</v>
      </c>
      <c r="D62" s="18">
        <v>134</v>
      </c>
      <c r="E62" s="18">
        <v>70</v>
      </c>
      <c r="F62" s="18">
        <v>2</v>
      </c>
      <c r="G62" s="18">
        <v>1</v>
      </c>
      <c r="H62" s="18">
        <v>67</v>
      </c>
      <c r="I62" s="18">
        <v>30</v>
      </c>
      <c r="J62" s="18">
        <v>3</v>
      </c>
      <c r="K62" s="18">
        <v>11</v>
      </c>
      <c r="L62" s="18">
        <v>11</v>
      </c>
      <c r="M62" s="18">
        <v>1</v>
      </c>
      <c r="N62" s="18">
        <v>0</v>
      </c>
      <c r="O62" s="18">
        <v>1</v>
      </c>
      <c r="P62" s="18">
        <v>5</v>
      </c>
      <c r="Q62" s="18">
        <v>0</v>
      </c>
      <c r="R62" s="18">
        <v>1</v>
      </c>
      <c r="S62" s="18">
        <v>3</v>
      </c>
      <c r="T62" s="18">
        <v>0</v>
      </c>
      <c r="U62" s="18">
        <v>0</v>
      </c>
      <c r="V62" s="18">
        <v>1</v>
      </c>
    </row>
    <row r="63" spans="1:22" s="17" customFormat="1" ht="11.25" customHeight="1" x14ac:dyDescent="0.2">
      <c r="A63" s="15"/>
      <c r="B63" s="52"/>
      <c r="C63" s="48" t="s">
        <v>74</v>
      </c>
      <c r="D63" s="18">
        <v>283</v>
      </c>
      <c r="E63" s="18">
        <v>181</v>
      </c>
      <c r="F63" s="18">
        <v>9</v>
      </c>
      <c r="G63" s="18">
        <v>3</v>
      </c>
      <c r="H63" s="18">
        <v>169</v>
      </c>
      <c r="I63" s="18">
        <v>62</v>
      </c>
      <c r="J63" s="18">
        <v>13</v>
      </c>
      <c r="K63" s="18">
        <v>55</v>
      </c>
      <c r="L63" s="18">
        <v>29</v>
      </c>
      <c r="M63" s="18">
        <v>0</v>
      </c>
      <c r="N63" s="18">
        <v>1</v>
      </c>
      <c r="O63" s="18">
        <v>0</v>
      </c>
      <c r="P63" s="18">
        <v>4</v>
      </c>
      <c r="Q63" s="18">
        <v>0</v>
      </c>
      <c r="R63" s="18">
        <v>1</v>
      </c>
      <c r="S63" s="18">
        <v>0</v>
      </c>
      <c r="T63" s="18">
        <v>0</v>
      </c>
      <c r="U63" s="18">
        <v>1</v>
      </c>
      <c r="V63" s="18">
        <v>3</v>
      </c>
    </row>
    <row r="64" spans="1:22" s="17" customFormat="1" ht="11.25" customHeight="1" x14ac:dyDescent="0.2">
      <c r="A64" s="15"/>
      <c r="B64" s="52"/>
      <c r="C64" s="48" t="s">
        <v>75</v>
      </c>
      <c r="D64" s="18">
        <v>481</v>
      </c>
      <c r="E64" s="18">
        <v>328</v>
      </c>
      <c r="F64" s="18">
        <v>8</v>
      </c>
      <c r="G64" s="18">
        <v>16</v>
      </c>
      <c r="H64" s="18">
        <v>304</v>
      </c>
      <c r="I64" s="18">
        <v>152</v>
      </c>
      <c r="J64" s="18">
        <v>26</v>
      </c>
      <c r="K64" s="18">
        <v>61</v>
      </c>
      <c r="L64" s="18">
        <v>25</v>
      </c>
      <c r="M64" s="18">
        <v>9</v>
      </c>
      <c r="N64" s="18">
        <v>9</v>
      </c>
      <c r="O64" s="18">
        <v>1</v>
      </c>
      <c r="P64" s="18">
        <v>3</v>
      </c>
      <c r="Q64" s="18">
        <v>7</v>
      </c>
      <c r="R64" s="18">
        <v>2</v>
      </c>
      <c r="S64" s="18">
        <v>2</v>
      </c>
      <c r="T64" s="18">
        <v>1</v>
      </c>
      <c r="U64" s="18">
        <v>1</v>
      </c>
      <c r="V64" s="18">
        <v>5</v>
      </c>
    </row>
    <row r="65" spans="1:22" s="17" customFormat="1" ht="11.25" customHeight="1" x14ac:dyDescent="0.2">
      <c r="A65" s="15"/>
      <c r="B65" s="52"/>
      <c r="C65" s="48" t="s">
        <v>289</v>
      </c>
      <c r="D65" s="18">
        <v>64</v>
      </c>
      <c r="E65" s="18">
        <v>43</v>
      </c>
      <c r="F65" s="18">
        <v>1</v>
      </c>
      <c r="G65" s="18">
        <v>0</v>
      </c>
      <c r="H65" s="18">
        <v>42</v>
      </c>
      <c r="I65" s="18">
        <v>17</v>
      </c>
      <c r="J65" s="18">
        <v>9</v>
      </c>
      <c r="K65" s="18">
        <v>7</v>
      </c>
      <c r="L65" s="18">
        <v>7</v>
      </c>
      <c r="M65" s="18">
        <v>0</v>
      </c>
      <c r="N65" s="18">
        <v>2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</row>
    <row r="66" spans="1:22" s="17" customFormat="1" ht="11.25" customHeight="1" x14ac:dyDescent="0.2">
      <c r="A66" s="15"/>
      <c r="B66" s="52"/>
      <c r="C66" s="48" t="s">
        <v>76</v>
      </c>
      <c r="D66" s="18">
        <v>1380</v>
      </c>
      <c r="E66" s="18">
        <v>954</v>
      </c>
      <c r="F66" s="18">
        <v>18</v>
      </c>
      <c r="G66" s="18">
        <v>22</v>
      </c>
      <c r="H66" s="18">
        <v>914</v>
      </c>
      <c r="I66" s="18">
        <v>218</v>
      </c>
      <c r="J66" s="18">
        <v>106</v>
      </c>
      <c r="K66" s="18">
        <v>346</v>
      </c>
      <c r="L66" s="18">
        <v>129</v>
      </c>
      <c r="M66" s="18">
        <v>60</v>
      </c>
      <c r="N66" s="18">
        <v>4</v>
      </c>
      <c r="O66" s="18">
        <v>7</v>
      </c>
      <c r="P66" s="18">
        <v>24</v>
      </c>
      <c r="Q66" s="18">
        <v>1</v>
      </c>
      <c r="R66" s="18">
        <v>7</v>
      </c>
      <c r="S66" s="18">
        <v>1</v>
      </c>
      <c r="T66" s="18">
        <v>0</v>
      </c>
      <c r="U66" s="18">
        <v>4</v>
      </c>
      <c r="V66" s="18">
        <v>7</v>
      </c>
    </row>
    <row r="67" spans="1:22" s="17" customFormat="1" ht="11.25" customHeight="1" x14ac:dyDescent="0.2">
      <c r="A67" s="15"/>
      <c r="B67" s="52"/>
      <c r="C67" s="48" t="s">
        <v>77</v>
      </c>
      <c r="D67" s="18">
        <v>4504</v>
      </c>
      <c r="E67" s="18">
        <v>2580</v>
      </c>
      <c r="F67" s="18">
        <v>78</v>
      </c>
      <c r="G67" s="18">
        <v>138</v>
      </c>
      <c r="H67" s="18">
        <v>2364</v>
      </c>
      <c r="I67" s="18">
        <v>804</v>
      </c>
      <c r="J67" s="18">
        <v>297</v>
      </c>
      <c r="K67" s="18">
        <v>418</v>
      </c>
      <c r="L67" s="18">
        <v>489</v>
      </c>
      <c r="M67" s="18">
        <v>131</v>
      </c>
      <c r="N67" s="18">
        <v>31</v>
      </c>
      <c r="O67" s="18">
        <v>46</v>
      </c>
      <c r="P67" s="18">
        <v>74</v>
      </c>
      <c r="Q67" s="18">
        <v>5</v>
      </c>
      <c r="R67" s="18">
        <v>16</v>
      </c>
      <c r="S67" s="18">
        <v>5</v>
      </c>
      <c r="T67" s="18">
        <v>3</v>
      </c>
      <c r="U67" s="18">
        <v>10</v>
      </c>
      <c r="V67" s="18">
        <v>35</v>
      </c>
    </row>
    <row r="68" spans="1:22" s="17" customFormat="1" ht="11.25" customHeight="1" x14ac:dyDescent="0.2">
      <c r="A68" s="15"/>
      <c r="B68" s="52"/>
      <c r="C68" s="48" t="s">
        <v>78</v>
      </c>
      <c r="D68" s="18">
        <v>1829</v>
      </c>
      <c r="E68" s="18">
        <v>1271</v>
      </c>
      <c r="F68" s="18">
        <v>47</v>
      </c>
      <c r="G68" s="18">
        <v>60</v>
      </c>
      <c r="H68" s="18">
        <v>1164</v>
      </c>
      <c r="I68" s="18">
        <v>503</v>
      </c>
      <c r="J68" s="18">
        <v>117</v>
      </c>
      <c r="K68" s="18">
        <v>167</v>
      </c>
      <c r="L68" s="18">
        <v>277</v>
      </c>
      <c r="M68" s="18">
        <v>40</v>
      </c>
      <c r="N68" s="18">
        <v>6</v>
      </c>
      <c r="O68" s="18">
        <v>12</v>
      </c>
      <c r="P68" s="18">
        <v>20</v>
      </c>
      <c r="Q68" s="18">
        <v>2</v>
      </c>
      <c r="R68" s="18">
        <v>7</v>
      </c>
      <c r="S68" s="18">
        <v>1</v>
      </c>
      <c r="T68" s="18">
        <v>1</v>
      </c>
      <c r="U68" s="18">
        <v>4</v>
      </c>
      <c r="V68" s="18">
        <v>7</v>
      </c>
    </row>
    <row r="69" spans="1:22" s="17" customFormat="1" ht="11.25" customHeight="1" x14ac:dyDescent="0.2">
      <c r="A69" s="15"/>
      <c r="B69" s="52"/>
      <c r="C69" s="48" t="s">
        <v>79</v>
      </c>
      <c r="D69" s="18">
        <v>605</v>
      </c>
      <c r="E69" s="18">
        <v>437</v>
      </c>
      <c r="F69" s="18">
        <v>11</v>
      </c>
      <c r="G69" s="18">
        <v>20</v>
      </c>
      <c r="H69" s="18">
        <v>406</v>
      </c>
      <c r="I69" s="18">
        <v>198</v>
      </c>
      <c r="J69" s="18">
        <v>27</v>
      </c>
      <c r="K69" s="18">
        <v>102</v>
      </c>
      <c r="L69" s="18">
        <v>43</v>
      </c>
      <c r="M69" s="18">
        <v>14</v>
      </c>
      <c r="N69" s="18">
        <v>3</v>
      </c>
      <c r="O69" s="18">
        <v>2</v>
      </c>
      <c r="P69" s="18">
        <v>8</v>
      </c>
      <c r="Q69" s="18">
        <v>2</v>
      </c>
      <c r="R69" s="18">
        <v>0</v>
      </c>
      <c r="S69" s="18">
        <v>2</v>
      </c>
      <c r="T69" s="18">
        <v>0</v>
      </c>
      <c r="U69" s="18">
        <v>1</v>
      </c>
      <c r="V69" s="18">
        <v>4</v>
      </c>
    </row>
    <row r="70" spans="1:22" s="17" customFormat="1" ht="11.25" customHeight="1" x14ac:dyDescent="0.2">
      <c r="A70" s="15"/>
      <c r="B70" s="52"/>
      <c r="C70" s="48" t="s">
        <v>80</v>
      </c>
      <c r="D70" s="18">
        <v>1144</v>
      </c>
      <c r="E70" s="18">
        <v>707</v>
      </c>
      <c r="F70" s="18">
        <v>21</v>
      </c>
      <c r="G70" s="18">
        <v>27</v>
      </c>
      <c r="H70" s="18">
        <v>659</v>
      </c>
      <c r="I70" s="18">
        <v>200</v>
      </c>
      <c r="J70" s="18">
        <v>67</v>
      </c>
      <c r="K70" s="18">
        <v>206</v>
      </c>
      <c r="L70" s="18">
        <v>100</v>
      </c>
      <c r="M70" s="18">
        <v>18</v>
      </c>
      <c r="N70" s="18">
        <v>8</v>
      </c>
      <c r="O70" s="18">
        <v>7</v>
      </c>
      <c r="P70" s="18">
        <v>26</v>
      </c>
      <c r="Q70" s="18">
        <v>4</v>
      </c>
      <c r="R70" s="18">
        <v>8</v>
      </c>
      <c r="S70" s="18">
        <v>0</v>
      </c>
      <c r="T70" s="18">
        <v>1</v>
      </c>
      <c r="U70" s="18">
        <v>3</v>
      </c>
      <c r="V70" s="18">
        <v>11</v>
      </c>
    </row>
    <row r="71" spans="1:22" s="17" customFormat="1" ht="11.25" customHeight="1" x14ac:dyDescent="0.2">
      <c r="A71" s="15"/>
      <c r="B71" s="52"/>
      <c r="C71" s="48" t="s">
        <v>81</v>
      </c>
      <c r="D71" s="18">
        <v>4203</v>
      </c>
      <c r="E71" s="18">
        <v>3013</v>
      </c>
      <c r="F71" s="18">
        <v>88</v>
      </c>
      <c r="G71" s="18">
        <v>129</v>
      </c>
      <c r="H71" s="18">
        <v>2796</v>
      </c>
      <c r="I71" s="18">
        <v>866</v>
      </c>
      <c r="J71" s="18">
        <v>207</v>
      </c>
      <c r="K71" s="18">
        <v>1079</v>
      </c>
      <c r="L71" s="18">
        <v>358</v>
      </c>
      <c r="M71" s="18">
        <v>86</v>
      </c>
      <c r="N71" s="18">
        <v>42</v>
      </c>
      <c r="O71" s="18">
        <v>29</v>
      </c>
      <c r="P71" s="18">
        <v>56</v>
      </c>
      <c r="Q71" s="18">
        <v>13</v>
      </c>
      <c r="R71" s="18">
        <v>28</v>
      </c>
      <c r="S71" s="18">
        <v>4</v>
      </c>
      <c r="T71" s="18">
        <v>1</v>
      </c>
      <c r="U71" s="18">
        <v>4</v>
      </c>
      <c r="V71" s="18">
        <v>23</v>
      </c>
    </row>
    <row r="72" spans="1:22" s="17" customFormat="1" ht="11.25" customHeight="1" x14ac:dyDescent="0.2">
      <c r="A72" s="15"/>
      <c r="B72" s="52"/>
      <c r="C72" s="48" t="s">
        <v>82</v>
      </c>
      <c r="D72" s="18">
        <v>330</v>
      </c>
      <c r="E72" s="18">
        <v>203</v>
      </c>
      <c r="F72" s="18">
        <v>4</v>
      </c>
      <c r="G72" s="18">
        <v>5</v>
      </c>
      <c r="H72" s="18">
        <v>194</v>
      </c>
      <c r="I72" s="18">
        <v>15</v>
      </c>
      <c r="J72" s="18">
        <v>6</v>
      </c>
      <c r="K72" s="18">
        <v>69</v>
      </c>
      <c r="L72" s="18">
        <v>79</v>
      </c>
      <c r="M72" s="18">
        <v>5</v>
      </c>
      <c r="N72" s="18">
        <v>3</v>
      </c>
      <c r="O72" s="18">
        <v>4</v>
      </c>
      <c r="P72" s="18">
        <v>4</v>
      </c>
      <c r="Q72" s="18">
        <v>0</v>
      </c>
      <c r="R72" s="18">
        <v>3</v>
      </c>
      <c r="S72" s="18">
        <v>0</v>
      </c>
      <c r="T72" s="18">
        <v>0</v>
      </c>
      <c r="U72" s="18">
        <v>1</v>
      </c>
      <c r="V72" s="18">
        <v>5</v>
      </c>
    </row>
    <row r="73" spans="1:22" s="17" customFormat="1" ht="11.25" customHeight="1" x14ac:dyDescent="0.2">
      <c r="A73" s="15"/>
      <c r="B73" s="52"/>
      <c r="C73" s="48" t="s">
        <v>290</v>
      </c>
      <c r="D73" s="18">
        <v>63</v>
      </c>
      <c r="E73" s="18">
        <v>31</v>
      </c>
      <c r="F73" s="18">
        <v>0</v>
      </c>
      <c r="G73" s="18">
        <v>1</v>
      </c>
      <c r="H73" s="18">
        <v>30</v>
      </c>
      <c r="I73" s="18">
        <v>14</v>
      </c>
      <c r="J73" s="18">
        <v>2</v>
      </c>
      <c r="K73" s="18">
        <v>5</v>
      </c>
      <c r="L73" s="18">
        <v>5</v>
      </c>
      <c r="M73" s="18">
        <v>0</v>
      </c>
      <c r="N73" s="18">
        <v>0</v>
      </c>
      <c r="O73" s="18">
        <v>1</v>
      </c>
      <c r="P73" s="18">
        <v>3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</row>
    <row r="74" spans="1:22" s="17" customFormat="1" ht="11.25" customHeight="1" x14ac:dyDescent="0.2">
      <c r="A74" s="15"/>
      <c r="B74" s="52"/>
      <c r="C74" s="48" t="s">
        <v>83</v>
      </c>
      <c r="D74" s="18">
        <v>2758</v>
      </c>
      <c r="E74" s="18">
        <v>1690</v>
      </c>
      <c r="F74" s="18">
        <v>29</v>
      </c>
      <c r="G74" s="18">
        <v>81</v>
      </c>
      <c r="H74" s="18">
        <v>1580</v>
      </c>
      <c r="I74" s="18">
        <v>393</v>
      </c>
      <c r="J74" s="18">
        <v>264</v>
      </c>
      <c r="K74" s="18">
        <v>431</v>
      </c>
      <c r="L74" s="18">
        <v>292</v>
      </c>
      <c r="M74" s="18">
        <v>79</v>
      </c>
      <c r="N74" s="18">
        <v>25</v>
      </c>
      <c r="O74" s="18">
        <v>17</v>
      </c>
      <c r="P74" s="18">
        <v>32</v>
      </c>
      <c r="Q74" s="18">
        <v>8</v>
      </c>
      <c r="R74" s="18">
        <v>8</v>
      </c>
      <c r="S74" s="18">
        <v>4</v>
      </c>
      <c r="T74" s="18">
        <v>1</v>
      </c>
      <c r="U74" s="18">
        <v>4</v>
      </c>
      <c r="V74" s="18">
        <v>22</v>
      </c>
    </row>
    <row r="75" spans="1:22" s="17" customFormat="1" ht="11.25" customHeight="1" x14ac:dyDescent="0.2">
      <c r="A75" s="15"/>
      <c r="B75" s="52"/>
      <c r="C75" s="48" t="s">
        <v>84</v>
      </c>
      <c r="D75" s="18">
        <v>538</v>
      </c>
      <c r="E75" s="18">
        <v>392</v>
      </c>
      <c r="F75" s="18">
        <v>9</v>
      </c>
      <c r="G75" s="18">
        <v>13</v>
      </c>
      <c r="H75" s="18">
        <v>370</v>
      </c>
      <c r="I75" s="18">
        <v>103</v>
      </c>
      <c r="J75" s="18">
        <v>47</v>
      </c>
      <c r="K75" s="18">
        <v>117</v>
      </c>
      <c r="L75" s="18">
        <v>66</v>
      </c>
      <c r="M75" s="18">
        <v>12</v>
      </c>
      <c r="N75" s="18">
        <v>4</v>
      </c>
      <c r="O75" s="18">
        <v>0</v>
      </c>
      <c r="P75" s="18">
        <v>18</v>
      </c>
      <c r="Q75" s="18">
        <v>1</v>
      </c>
      <c r="R75" s="18">
        <v>0</v>
      </c>
      <c r="S75" s="18">
        <v>1</v>
      </c>
      <c r="T75" s="18">
        <v>0</v>
      </c>
      <c r="U75" s="18">
        <v>0</v>
      </c>
      <c r="V75" s="18">
        <v>1</v>
      </c>
    </row>
    <row r="76" spans="1:22" s="17" customFormat="1" ht="11.25" customHeight="1" x14ac:dyDescent="0.2">
      <c r="A76" s="15"/>
      <c r="B76" s="52"/>
      <c r="C76" s="48" t="s">
        <v>85</v>
      </c>
      <c r="D76" s="18">
        <v>222</v>
      </c>
      <c r="E76" s="18">
        <v>115</v>
      </c>
      <c r="F76" s="18">
        <v>2</v>
      </c>
      <c r="G76" s="18">
        <v>7</v>
      </c>
      <c r="H76" s="18">
        <v>106</v>
      </c>
      <c r="I76" s="18">
        <v>41</v>
      </c>
      <c r="J76" s="18">
        <v>7</v>
      </c>
      <c r="K76" s="18">
        <v>36</v>
      </c>
      <c r="L76" s="18">
        <v>16</v>
      </c>
      <c r="M76" s="18">
        <v>3</v>
      </c>
      <c r="N76" s="18">
        <v>0</v>
      </c>
      <c r="O76" s="18">
        <v>0</v>
      </c>
      <c r="P76" s="18">
        <v>2</v>
      </c>
      <c r="Q76" s="18">
        <v>0</v>
      </c>
      <c r="R76" s="18">
        <v>0</v>
      </c>
      <c r="S76" s="18">
        <v>0</v>
      </c>
      <c r="T76" s="18">
        <v>0</v>
      </c>
      <c r="U76" s="18">
        <v>1</v>
      </c>
      <c r="V76" s="18">
        <v>0</v>
      </c>
    </row>
    <row r="77" spans="1:22" s="17" customFormat="1" ht="11.25" customHeight="1" x14ac:dyDescent="0.2">
      <c r="A77" s="15"/>
      <c r="B77" s="52"/>
      <c r="C77" s="48" t="s">
        <v>86</v>
      </c>
      <c r="D77" s="18">
        <v>1738</v>
      </c>
      <c r="E77" s="18">
        <v>1207</v>
      </c>
      <c r="F77" s="18">
        <v>23</v>
      </c>
      <c r="G77" s="18">
        <v>38</v>
      </c>
      <c r="H77" s="18">
        <v>1146</v>
      </c>
      <c r="I77" s="18">
        <v>412</v>
      </c>
      <c r="J77" s="18">
        <v>140</v>
      </c>
      <c r="K77" s="18">
        <v>309</v>
      </c>
      <c r="L77" s="18">
        <v>167</v>
      </c>
      <c r="M77" s="18">
        <v>44</v>
      </c>
      <c r="N77" s="18">
        <v>18</v>
      </c>
      <c r="O77" s="18">
        <v>9</v>
      </c>
      <c r="P77" s="18">
        <v>18</v>
      </c>
      <c r="Q77" s="18">
        <v>3</v>
      </c>
      <c r="R77" s="18">
        <v>6</v>
      </c>
      <c r="S77" s="18">
        <v>3</v>
      </c>
      <c r="T77" s="18">
        <v>0</v>
      </c>
      <c r="U77" s="18">
        <v>7</v>
      </c>
      <c r="V77" s="18">
        <v>10</v>
      </c>
    </row>
    <row r="78" spans="1:22" s="17" customFormat="1" ht="11.25" customHeight="1" x14ac:dyDescent="0.2">
      <c r="A78" s="15"/>
      <c r="B78" s="52"/>
      <c r="C78" s="48" t="s">
        <v>87</v>
      </c>
      <c r="D78" s="18">
        <v>1002</v>
      </c>
      <c r="E78" s="18">
        <v>695</v>
      </c>
      <c r="F78" s="18">
        <v>14</v>
      </c>
      <c r="G78" s="18">
        <v>25</v>
      </c>
      <c r="H78" s="18">
        <v>656</v>
      </c>
      <c r="I78" s="18">
        <v>211</v>
      </c>
      <c r="J78" s="18">
        <v>64</v>
      </c>
      <c r="K78" s="18">
        <v>216</v>
      </c>
      <c r="L78" s="18">
        <v>108</v>
      </c>
      <c r="M78" s="18">
        <v>22</v>
      </c>
      <c r="N78" s="18">
        <v>9</v>
      </c>
      <c r="O78" s="18">
        <v>5</v>
      </c>
      <c r="P78" s="18">
        <v>7</v>
      </c>
      <c r="Q78" s="18">
        <v>2</v>
      </c>
      <c r="R78" s="18">
        <v>1</v>
      </c>
      <c r="S78" s="18">
        <v>1</v>
      </c>
      <c r="T78" s="18">
        <v>0</v>
      </c>
      <c r="U78" s="18">
        <v>1</v>
      </c>
      <c r="V78" s="18">
        <v>9</v>
      </c>
    </row>
    <row r="79" spans="1:22" s="17" customFormat="1" ht="11.25" customHeight="1" x14ac:dyDescent="0.2">
      <c r="A79" s="15"/>
      <c r="B79" s="52"/>
      <c r="C79" s="48" t="s">
        <v>88</v>
      </c>
      <c r="D79" s="18">
        <v>1668</v>
      </c>
      <c r="E79" s="18">
        <v>1165</v>
      </c>
      <c r="F79" s="18">
        <v>35</v>
      </c>
      <c r="G79" s="18">
        <v>44</v>
      </c>
      <c r="H79" s="18">
        <v>1086</v>
      </c>
      <c r="I79" s="18">
        <v>281</v>
      </c>
      <c r="J79" s="18">
        <v>157</v>
      </c>
      <c r="K79" s="18">
        <v>322</v>
      </c>
      <c r="L79" s="18">
        <v>133</v>
      </c>
      <c r="M79" s="18">
        <v>26</v>
      </c>
      <c r="N79" s="18">
        <v>10</v>
      </c>
      <c r="O79" s="18">
        <v>4</v>
      </c>
      <c r="P79" s="18">
        <v>25</v>
      </c>
      <c r="Q79" s="18">
        <v>5</v>
      </c>
      <c r="R79" s="18">
        <v>1</v>
      </c>
      <c r="S79" s="18">
        <v>2</v>
      </c>
      <c r="T79" s="18">
        <v>1</v>
      </c>
      <c r="U79" s="18">
        <v>3</v>
      </c>
      <c r="V79" s="18">
        <v>116</v>
      </c>
    </row>
    <row r="80" spans="1:22" s="17" customFormat="1" ht="11.25" customHeight="1" x14ac:dyDescent="0.2">
      <c r="A80" s="15"/>
      <c r="B80" s="52"/>
      <c r="C80" s="48" t="s">
        <v>89</v>
      </c>
      <c r="D80" s="18">
        <v>230</v>
      </c>
      <c r="E80" s="18">
        <v>161</v>
      </c>
      <c r="F80" s="18">
        <v>3</v>
      </c>
      <c r="G80" s="18">
        <v>4</v>
      </c>
      <c r="H80" s="18">
        <v>154</v>
      </c>
      <c r="I80" s="18">
        <v>50</v>
      </c>
      <c r="J80" s="18">
        <v>13</v>
      </c>
      <c r="K80" s="18">
        <v>52</v>
      </c>
      <c r="L80" s="18">
        <v>22</v>
      </c>
      <c r="M80" s="18">
        <v>4</v>
      </c>
      <c r="N80" s="18">
        <v>0</v>
      </c>
      <c r="O80" s="18">
        <v>1</v>
      </c>
      <c r="P80" s="18">
        <v>6</v>
      </c>
      <c r="Q80" s="18">
        <v>0</v>
      </c>
      <c r="R80" s="18">
        <v>1</v>
      </c>
      <c r="S80" s="18">
        <v>2</v>
      </c>
      <c r="T80" s="18">
        <v>0</v>
      </c>
      <c r="U80" s="18">
        <v>0</v>
      </c>
      <c r="V80" s="18">
        <v>3</v>
      </c>
    </row>
    <row r="81" spans="1:22" s="17" customFormat="1" ht="11.25" customHeight="1" x14ac:dyDescent="0.2">
      <c r="A81" s="15"/>
      <c r="B81" s="52"/>
      <c r="C81" s="48" t="s">
        <v>291</v>
      </c>
      <c r="D81" s="18">
        <v>417</v>
      </c>
      <c r="E81" s="18">
        <v>326</v>
      </c>
      <c r="F81" s="18">
        <v>9</v>
      </c>
      <c r="G81" s="18">
        <v>11</v>
      </c>
      <c r="H81" s="18">
        <v>306</v>
      </c>
      <c r="I81" s="18">
        <v>100</v>
      </c>
      <c r="J81" s="18">
        <v>19</v>
      </c>
      <c r="K81" s="18">
        <v>99</v>
      </c>
      <c r="L81" s="18">
        <v>56</v>
      </c>
      <c r="M81" s="18">
        <v>13</v>
      </c>
      <c r="N81" s="18">
        <v>4</v>
      </c>
      <c r="O81" s="18">
        <v>3</v>
      </c>
      <c r="P81" s="18">
        <v>6</v>
      </c>
      <c r="Q81" s="18">
        <v>2</v>
      </c>
      <c r="R81" s="18">
        <v>2</v>
      </c>
      <c r="S81" s="18">
        <v>0</v>
      </c>
      <c r="T81" s="18">
        <v>0</v>
      </c>
      <c r="U81" s="18">
        <v>2</v>
      </c>
      <c r="V81" s="18">
        <v>0</v>
      </c>
    </row>
    <row r="82" spans="1:22" s="17" customFormat="1" ht="11.25" customHeight="1" x14ac:dyDescent="0.2">
      <c r="A82" s="15"/>
      <c r="B82" s="52"/>
      <c r="C82" s="48" t="s">
        <v>90</v>
      </c>
      <c r="D82" s="18">
        <v>2455</v>
      </c>
      <c r="E82" s="18">
        <v>1567</v>
      </c>
      <c r="F82" s="18">
        <v>39</v>
      </c>
      <c r="G82" s="18">
        <v>65</v>
      </c>
      <c r="H82" s="18">
        <v>1463</v>
      </c>
      <c r="I82" s="18">
        <v>416</v>
      </c>
      <c r="J82" s="18">
        <v>194</v>
      </c>
      <c r="K82" s="18">
        <v>352</v>
      </c>
      <c r="L82" s="18">
        <v>333</v>
      </c>
      <c r="M82" s="18">
        <v>68</v>
      </c>
      <c r="N82" s="18">
        <v>12</v>
      </c>
      <c r="O82" s="18">
        <v>5</v>
      </c>
      <c r="P82" s="18">
        <v>29</v>
      </c>
      <c r="Q82" s="18">
        <v>7</v>
      </c>
      <c r="R82" s="18">
        <v>13</v>
      </c>
      <c r="S82" s="18">
        <v>10</v>
      </c>
      <c r="T82" s="18">
        <v>0</v>
      </c>
      <c r="U82" s="18">
        <v>10</v>
      </c>
      <c r="V82" s="18">
        <v>14</v>
      </c>
    </row>
    <row r="83" spans="1:22" s="17" customFormat="1" ht="11.25" customHeight="1" x14ac:dyDescent="0.2">
      <c r="A83" s="15"/>
      <c r="B83" s="52"/>
      <c r="C83" s="48" t="s">
        <v>91</v>
      </c>
      <c r="D83" s="18">
        <v>329</v>
      </c>
      <c r="E83" s="18">
        <v>218</v>
      </c>
      <c r="F83" s="18">
        <v>6</v>
      </c>
      <c r="G83" s="18">
        <v>5</v>
      </c>
      <c r="H83" s="18">
        <v>207</v>
      </c>
      <c r="I83" s="18">
        <v>75</v>
      </c>
      <c r="J83" s="18">
        <v>6</v>
      </c>
      <c r="K83" s="18">
        <v>54</v>
      </c>
      <c r="L83" s="18">
        <v>36</v>
      </c>
      <c r="M83" s="18">
        <v>9</v>
      </c>
      <c r="N83" s="18">
        <v>14</v>
      </c>
      <c r="O83" s="18">
        <v>2</v>
      </c>
      <c r="P83" s="18">
        <v>5</v>
      </c>
      <c r="Q83" s="18">
        <v>1</v>
      </c>
      <c r="R83" s="18">
        <v>5</v>
      </c>
      <c r="S83" s="18">
        <v>0</v>
      </c>
      <c r="T83" s="18">
        <v>0</v>
      </c>
      <c r="U83" s="18">
        <v>0</v>
      </c>
      <c r="V83" s="18">
        <v>0</v>
      </c>
    </row>
    <row r="84" spans="1:22" s="17" customFormat="1" ht="11.25" customHeight="1" x14ac:dyDescent="0.2">
      <c r="A84" s="15"/>
      <c r="B84" s="52"/>
      <c r="C84" s="52" t="s">
        <v>92</v>
      </c>
      <c r="D84" s="51">
        <v>1942</v>
      </c>
      <c r="E84" s="51">
        <v>1244</v>
      </c>
      <c r="F84" s="51">
        <v>28</v>
      </c>
      <c r="G84" s="51">
        <v>35</v>
      </c>
      <c r="H84" s="51">
        <v>1181</v>
      </c>
      <c r="I84" s="51">
        <v>339</v>
      </c>
      <c r="J84" s="51">
        <v>131</v>
      </c>
      <c r="K84" s="51">
        <v>349</v>
      </c>
      <c r="L84" s="51">
        <v>232</v>
      </c>
      <c r="M84" s="51">
        <v>58</v>
      </c>
      <c r="N84" s="51">
        <v>7</v>
      </c>
      <c r="O84" s="51">
        <v>10</v>
      </c>
      <c r="P84" s="51">
        <v>26</v>
      </c>
      <c r="Q84" s="51">
        <v>2</v>
      </c>
      <c r="R84" s="51">
        <v>8</v>
      </c>
      <c r="S84" s="51">
        <v>2</v>
      </c>
      <c r="T84" s="51">
        <v>0</v>
      </c>
      <c r="U84" s="51">
        <v>5</v>
      </c>
      <c r="V84" s="51">
        <v>12</v>
      </c>
    </row>
    <row r="85" spans="1:22" s="17" customFormat="1" ht="11.25" customHeight="1" x14ac:dyDescent="0.2">
      <c r="A85" s="320"/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</row>
    <row r="86" spans="1:22" s="15" customFormat="1" ht="11.25" customHeight="1" x14ac:dyDescent="0.2">
      <c r="A86" s="320" t="s">
        <v>93</v>
      </c>
      <c r="B86" s="320"/>
      <c r="C86" s="320"/>
      <c r="D86" s="14">
        <f t="shared" ref="D86:M86" si="86">SUM(D87:D172)</f>
        <v>80730</v>
      </c>
      <c r="E86" s="14">
        <f t="shared" si="86"/>
        <v>46481</v>
      </c>
      <c r="F86" s="14">
        <f t="shared" si="86"/>
        <v>978</v>
      </c>
      <c r="G86" s="14">
        <f t="shared" si="86"/>
        <v>2132</v>
      </c>
      <c r="H86" s="14">
        <f t="shared" si="86"/>
        <v>43371</v>
      </c>
      <c r="I86" s="14">
        <f t="shared" si="86"/>
        <v>13653</v>
      </c>
      <c r="J86" s="14">
        <f t="shared" si="86"/>
        <v>6264</v>
      </c>
      <c r="K86" s="14">
        <f t="shared" si="86"/>
        <v>9380</v>
      </c>
      <c r="L86" s="14">
        <f t="shared" si="86"/>
        <v>7596</v>
      </c>
      <c r="M86" s="14">
        <f t="shared" si="86"/>
        <v>2843</v>
      </c>
      <c r="N86" s="14">
        <f t="shared" ref="N86:V86" si="87">SUM(N87:N172)</f>
        <v>398</v>
      </c>
      <c r="O86" s="14">
        <f t="shared" si="87"/>
        <v>322</v>
      </c>
      <c r="P86" s="14">
        <f t="shared" si="87"/>
        <v>1289</v>
      </c>
      <c r="Q86" s="14">
        <f t="shared" si="87"/>
        <v>177</v>
      </c>
      <c r="R86" s="14">
        <f t="shared" si="87"/>
        <v>462</v>
      </c>
      <c r="S86" s="14">
        <f t="shared" si="87"/>
        <v>326</v>
      </c>
      <c r="T86" s="14">
        <f t="shared" si="87"/>
        <v>67</v>
      </c>
      <c r="U86" s="14">
        <f t="shared" si="87"/>
        <v>162</v>
      </c>
      <c r="V86" s="14">
        <f t="shared" si="87"/>
        <v>432</v>
      </c>
    </row>
    <row r="87" spans="1:22" s="17" customFormat="1" ht="11.25" customHeight="1" x14ac:dyDescent="0.2">
      <c r="A87" s="15"/>
      <c r="B87" s="52"/>
      <c r="C87" s="48" t="s">
        <v>94</v>
      </c>
      <c r="D87" s="53">
        <v>2139</v>
      </c>
      <c r="E87" s="53">
        <v>1131</v>
      </c>
      <c r="F87" s="53">
        <v>25</v>
      </c>
      <c r="G87" s="53">
        <v>55</v>
      </c>
      <c r="H87" s="53">
        <v>1051</v>
      </c>
      <c r="I87" s="53">
        <v>312</v>
      </c>
      <c r="J87" s="53">
        <v>179</v>
      </c>
      <c r="K87" s="53">
        <v>264</v>
      </c>
      <c r="L87" s="53">
        <v>149</v>
      </c>
      <c r="M87" s="53">
        <v>66</v>
      </c>
      <c r="N87" s="53">
        <v>9</v>
      </c>
      <c r="O87" s="53">
        <v>5</v>
      </c>
      <c r="P87" s="53">
        <v>34</v>
      </c>
      <c r="Q87" s="53">
        <v>2</v>
      </c>
      <c r="R87" s="53">
        <v>2</v>
      </c>
      <c r="S87" s="53">
        <v>13</v>
      </c>
      <c r="T87" s="53">
        <v>3</v>
      </c>
      <c r="U87" s="53">
        <v>6</v>
      </c>
      <c r="V87" s="53">
        <v>7</v>
      </c>
    </row>
    <row r="88" spans="1:22" s="17" customFormat="1" ht="11.25" customHeight="1" x14ac:dyDescent="0.2">
      <c r="A88" s="15"/>
      <c r="B88" s="52"/>
      <c r="C88" s="48" t="s">
        <v>292</v>
      </c>
      <c r="D88" s="53">
        <v>315</v>
      </c>
      <c r="E88" s="53">
        <v>230</v>
      </c>
      <c r="F88" s="53">
        <v>9</v>
      </c>
      <c r="G88" s="53">
        <v>7</v>
      </c>
      <c r="H88" s="53">
        <v>214</v>
      </c>
      <c r="I88" s="53">
        <v>105</v>
      </c>
      <c r="J88" s="53">
        <v>22</v>
      </c>
      <c r="K88" s="53">
        <v>26</v>
      </c>
      <c r="L88" s="53">
        <v>25</v>
      </c>
      <c r="M88" s="53">
        <v>8</v>
      </c>
      <c r="N88" s="53">
        <v>0</v>
      </c>
      <c r="O88" s="53">
        <v>1</v>
      </c>
      <c r="P88" s="53">
        <v>16</v>
      </c>
      <c r="Q88" s="53">
        <v>0</v>
      </c>
      <c r="R88" s="53">
        <v>2</v>
      </c>
      <c r="S88" s="53">
        <v>0</v>
      </c>
      <c r="T88" s="53">
        <v>0</v>
      </c>
      <c r="U88" s="53">
        <v>0</v>
      </c>
      <c r="V88" s="53">
        <v>9</v>
      </c>
    </row>
    <row r="89" spans="1:22" s="17" customFormat="1" ht="11.25" customHeight="1" x14ac:dyDescent="0.2">
      <c r="A89" s="15"/>
      <c r="B89" s="52"/>
      <c r="C89" s="48" t="s">
        <v>96</v>
      </c>
      <c r="D89" s="53">
        <v>207</v>
      </c>
      <c r="E89" s="53">
        <v>133</v>
      </c>
      <c r="F89" s="53">
        <v>3</v>
      </c>
      <c r="G89" s="53">
        <v>0</v>
      </c>
      <c r="H89" s="53">
        <v>130</v>
      </c>
      <c r="I89" s="53">
        <v>46</v>
      </c>
      <c r="J89" s="53">
        <v>13</v>
      </c>
      <c r="K89" s="53">
        <v>26</v>
      </c>
      <c r="L89" s="53">
        <v>23</v>
      </c>
      <c r="M89" s="53">
        <v>4</v>
      </c>
      <c r="N89" s="53">
        <v>3</v>
      </c>
      <c r="O89" s="53">
        <v>1</v>
      </c>
      <c r="P89" s="53">
        <v>7</v>
      </c>
      <c r="Q89" s="53">
        <v>1</v>
      </c>
      <c r="R89" s="53">
        <v>3</v>
      </c>
      <c r="S89" s="53">
        <v>0</v>
      </c>
      <c r="T89" s="53">
        <v>0</v>
      </c>
      <c r="U89" s="53">
        <v>0</v>
      </c>
      <c r="V89" s="53">
        <v>3</v>
      </c>
    </row>
    <row r="90" spans="1:22" s="17" customFormat="1" ht="11.25" customHeight="1" x14ac:dyDescent="0.2">
      <c r="A90" s="15"/>
      <c r="B90" s="52"/>
      <c r="C90" s="48" t="s">
        <v>97</v>
      </c>
      <c r="D90" s="53">
        <v>696</v>
      </c>
      <c r="E90" s="53">
        <v>378</v>
      </c>
      <c r="F90" s="53">
        <v>12</v>
      </c>
      <c r="G90" s="53">
        <v>22</v>
      </c>
      <c r="H90" s="53">
        <v>344</v>
      </c>
      <c r="I90" s="53">
        <v>107</v>
      </c>
      <c r="J90" s="53">
        <v>69</v>
      </c>
      <c r="K90" s="53">
        <v>34</v>
      </c>
      <c r="L90" s="53">
        <v>79</v>
      </c>
      <c r="M90" s="53">
        <v>13</v>
      </c>
      <c r="N90" s="53">
        <v>8</v>
      </c>
      <c r="O90" s="53">
        <v>5</v>
      </c>
      <c r="P90" s="53">
        <v>18</v>
      </c>
      <c r="Q90" s="53">
        <v>1</v>
      </c>
      <c r="R90" s="53">
        <v>2</v>
      </c>
      <c r="S90" s="53">
        <v>3</v>
      </c>
      <c r="T90" s="53">
        <v>0</v>
      </c>
      <c r="U90" s="53">
        <v>2</v>
      </c>
      <c r="V90" s="53">
        <v>3</v>
      </c>
    </row>
    <row r="91" spans="1:22" s="17" customFormat="1" ht="11.25" customHeight="1" x14ac:dyDescent="0.2">
      <c r="A91" s="15"/>
      <c r="B91" s="52"/>
      <c r="C91" s="48" t="s">
        <v>293</v>
      </c>
      <c r="D91" s="53">
        <v>352</v>
      </c>
      <c r="E91" s="53">
        <v>218</v>
      </c>
      <c r="F91" s="53">
        <v>9</v>
      </c>
      <c r="G91" s="53">
        <v>7</v>
      </c>
      <c r="H91" s="53">
        <v>202</v>
      </c>
      <c r="I91" s="53">
        <v>89</v>
      </c>
      <c r="J91" s="53">
        <v>17</v>
      </c>
      <c r="K91" s="53">
        <v>46</v>
      </c>
      <c r="L91" s="53">
        <v>21</v>
      </c>
      <c r="M91" s="53">
        <v>12</v>
      </c>
      <c r="N91" s="53">
        <v>1</v>
      </c>
      <c r="O91" s="53">
        <v>0</v>
      </c>
      <c r="P91" s="53">
        <v>2</v>
      </c>
      <c r="Q91" s="53">
        <v>3</v>
      </c>
      <c r="R91" s="53">
        <v>2</v>
      </c>
      <c r="S91" s="53">
        <v>1</v>
      </c>
      <c r="T91" s="53">
        <v>1</v>
      </c>
      <c r="U91" s="53">
        <v>1</v>
      </c>
      <c r="V91" s="53">
        <v>6</v>
      </c>
    </row>
    <row r="92" spans="1:22" s="17" customFormat="1" ht="11.25" customHeight="1" x14ac:dyDescent="0.2">
      <c r="A92" s="15"/>
      <c r="B92" s="52"/>
      <c r="C92" s="48" t="s">
        <v>98</v>
      </c>
      <c r="D92" s="53">
        <v>240</v>
      </c>
      <c r="E92" s="53">
        <v>105</v>
      </c>
      <c r="F92" s="53">
        <v>2</v>
      </c>
      <c r="G92" s="53">
        <v>5</v>
      </c>
      <c r="H92" s="53">
        <v>98</v>
      </c>
      <c r="I92" s="53">
        <v>27</v>
      </c>
      <c r="J92" s="53">
        <v>18</v>
      </c>
      <c r="K92" s="53">
        <v>10</v>
      </c>
      <c r="L92" s="53">
        <v>19</v>
      </c>
      <c r="M92" s="53">
        <v>12</v>
      </c>
      <c r="N92" s="53">
        <v>4</v>
      </c>
      <c r="O92" s="53">
        <v>0</v>
      </c>
      <c r="P92" s="53">
        <v>5</v>
      </c>
      <c r="Q92" s="53">
        <v>0</v>
      </c>
      <c r="R92" s="53">
        <v>1</v>
      </c>
      <c r="S92" s="53">
        <v>1</v>
      </c>
      <c r="T92" s="53">
        <v>0</v>
      </c>
      <c r="U92" s="53">
        <v>0</v>
      </c>
      <c r="V92" s="53">
        <v>1</v>
      </c>
    </row>
    <row r="93" spans="1:22" s="17" customFormat="1" ht="11.25" customHeight="1" x14ac:dyDescent="0.2">
      <c r="A93" s="15"/>
      <c r="B93" s="52"/>
      <c r="C93" s="48" t="s">
        <v>99</v>
      </c>
      <c r="D93" s="53">
        <v>991</v>
      </c>
      <c r="E93" s="53">
        <v>497</v>
      </c>
      <c r="F93" s="53">
        <v>14</v>
      </c>
      <c r="G93" s="53">
        <v>33</v>
      </c>
      <c r="H93" s="53">
        <v>450</v>
      </c>
      <c r="I93" s="53">
        <v>116</v>
      </c>
      <c r="J93" s="53">
        <v>77</v>
      </c>
      <c r="K93" s="53">
        <v>77</v>
      </c>
      <c r="L93" s="53">
        <v>108</v>
      </c>
      <c r="M93" s="53">
        <v>21</v>
      </c>
      <c r="N93" s="53">
        <v>4</v>
      </c>
      <c r="O93" s="53">
        <v>7</v>
      </c>
      <c r="P93" s="53">
        <v>14</v>
      </c>
      <c r="Q93" s="53">
        <v>4</v>
      </c>
      <c r="R93" s="53">
        <v>8</v>
      </c>
      <c r="S93" s="53">
        <v>8</v>
      </c>
      <c r="T93" s="53">
        <v>0</v>
      </c>
      <c r="U93" s="53">
        <v>1</v>
      </c>
      <c r="V93" s="53">
        <v>5</v>
      </c>
    </row>
    <row r="94" spans="1:22" s="17" customFormat="1" ht="11.25" customHeight="1" x14ac:dyDescent="0.2">
      <c r="A94" s="15"/>
      <c r="B94" s="52"/>
      <c r="C94" s="48" t="s">
        <v>100</v>
      </c>
      <c r="D94" s="53">
        <v>799</v>
      </c>
      <c r="E94" s="53">
        <v>504</v>
      </c>
      <c r="F94" s="53">
        <v>6</v>
      </c>
      <c r="G94" s="53">
        <v>21</v>
      </c>
      <c r="H94" s="53">
        <v>477</v>
      </c>
      <c r="I94" s="53">
        <v>159</v>
      </c>
      <c r="J94" s="53">
        <v>69</v>
      </c>
      <c r="K94" s="53">
        <v>96</v>
      </c>
      <c r="L94" s="53">
        <v>91</v>
      </c>
      <c r="M94" s="53">
        <v>19</v>
      </c>
      <c r="N94" s="53">
        <v>1</v>
      </c>
      <c r="O94" s="53">
        <v>1</v>
      </c>
      <c r="P94" s="53">
        <v>8</v>
      </c>
      <c r="Q94" s="53">
        <v>2</v>
      </c>
      <c r="R94" s="53">
        <v>5</v>
      </c>
      <c r="S94" s="53">
        <v>17</v>
      </c>
      <c r="T94" s="53">
        <v>0</v>
      </c>
      <c r="U94" s="53">
        <v>0</v>
      </c>
      <c r="V94" s="53">
        <v>9</v>
      </c>
    </row>
    <row r="95" spans="1:22" s="17" customFormat="1" ht="11.25" customHeight="1" x14ac:dyDescent="0.2">
      <c r="A95" s="15"/>
      <c r="B95" s="52"/>
      <c r="C95" s="48" t="s">
        <v>101</v>
      </c>
      <c r="D95" s="53">
        <v>376</v>
      </c>
      <c r="E95" s="53">
        <v>227</v>
      </c>
      <c r="F95" s="53">
        <v>4</v>
      </c>
      <c r="G95" s="53">
        <v>9</v>
      </c>
      <c r="H95" s="53">
        <v>214</v>
      </c>
      <c r="I95" s="53">
        <v>60</v>
      </c>
      <c r="J95" s="53">
        <v>23</v>
      </c>
      <c r="K95" s="53">
        <v>61</v>
      </c>
      <c r="L95" s="53">
        <v>39</v>
      </c>
      <c r="M95" s="53">
        <v>5</v>
      </c>
      <c r="N95" s="53">
        <v>1</v>
      </c>
      <c r="O95" s="53">
        <v>5</v>
      </c>
      <c r="P95" s="53">
        <v>17</v>
      </c>
      <c r="Q95" s="53">
        <v>0</v>
      </c>
      <c r="R95" s="53">
        <v>1</v>
      </c>
      <c r="S95" s="53">
        <v>2</v>
      </c>
      <c r="T95" s="53">
        <v>0</v>
      </c>
      <c r="U95" s="53">
        <v>0</v>
      </c>
      <c r="V95" s="53">
        <v>0</v>
      </c>
    </row>
    <row r="96" spans="1:22" s="17" customFormat="1" ht="11.25" customHeight="1" x14ac:dyDescent="0.2">
      <c r="A96" s="15"/>
      <c r="B96" s="52"/>
      <c r="C96" s="48" t="s">
        <v>102</v>
      </c>
      <c r="D96" s="53">
        <v>277</v>
      </c>
      <c r="E96" s="53">
        <v>178</v>
      </c>
      <c r="F96" s="53">
        <v>1</v>
      </c>
      <c r="G96" s="53">
        <v>12</v>
      </c>
      <c r="H96" s="53">
        <v>165</v>
      </c>
      <c r="I96" s="53">
        <v>33</v>
      </c>
      <c r="J96" s="53">
        <v>14</v>
      </c>
      <c r="K96" s="53">
        <v>21</v>
      </c>
      <c r="L96" s="53">
        <v>69</v>
      </c>
      <c r="M96" s="53">
        <v>4</v>
      </c>
      <c r="N96" s="53">
        <v>0</v>
      </c>
      <c r="O96" s="53">
        <v>2</v>
      </c>
      <c r="P96" s="53">
        <v>13</v>
      </c>
      <c r="Q96" s="53">
        <v>0</v>
      </c>
      <c r="R96" s="53">
        <v>4</v>
      </c>
      <c r="S96" s="53">
        <v>1</v>
      </c>
      <c r="T96" s="53">
        <v>0</v>
      </c>
      <c r="U96" s="53">
        <v>0</v>
      </c>
      <c r="V96" s="53">
        <v>4</v>
      </c>
    </row>
    <row r="97" spans="1:22" s="17" customFormat="1" ht="11.25" customHeight="1" x14ac:dyDescent="0.2">
      <c r="A97" s="15"/>
      <c r="B97" s="52"/>
      <c r="C97" s="48" t="s">
        <v>103</v>
      </c>
      <c r="D97" s="53">
        <v>1048</v>
      </c>
      <c r="E97" s="53">
        <v>634</v>
      </c>
      <c r="F97" s="53">
        <v>16</v>
      </c>
      <c r="G97" s="53">
        <v>22</v>
      </c>
      <c r="H97" s="53">
        <v>596</v>
      </c>
      <c r="I97" s="53">
        <v>210</v>
      </c>
      <c r="J97" s="53">
        <v>84</v>
      </c>
      <c r="K97" s="53">
        <v>154</v>
      </c>
      <c r="L97" s="53">
        <v>76</v>
      </c>
      <c r="M97" s="53">
        <v>30</v>
      </c>
      <c r="N97" s="53">
        <v>3</v>
      </c>
      <c r="O97" s="53">
        <v>7</v>
      </c>
      <c r="P97" s="53">
        <v>10</v>
      </c>
      <c r="Q97" s="53">
        <v>0</v>
      </c>
      <c r="R97" s="53">
        <v>7</v>
      </c>
      <c r="S97" s="53">
        <v>5</v>
      </c>
      <c r="T97" s="53">
        <v>3</v>
      </c>
      <c r="U97" s="53">
        <v>0</v>
      </c>
      <c r="V97" s="53">
        <v>7</v>
      </c>
    </row>
    <row r="98" spans="1:22" s="17" customFormat="1" ht="11.25" customHeight="1" x14ac:dyDescent="0.2">
      <c r="A98" s="15"/>
      <c r="B98" s="52"/>
      <c r="C98" s="48" t="s">
        <v>104</v>
      </c>
      <c r="D98" s="53">
        <v>361</v>
      </c>
      <c r="E98" s="53">
        <v>270</v>
      </c>
      <c r="F98" s="53">
        <v>4</v>
      </c>
      <c r="G98" s="53">
        <v>3</v>
      </c>
      <c r="H98" s="53">
        <v>263</v>
      </c>
      <c r="I98" s="53">
        <v>114</v>
      </c>
      <c r="J98" s="53">
        <v>27</v>
      </c>
      <c r="K98" s="53">
        <v>79</v>
      </c>
      <c r="L98" s="53">
        <v>19</v>
      </c>
      <c r="M98" s="53">
        <v>15</v>
      </c>
      <c r="N98" s="53">
        <v>0</v>
      </c>
      <c r="O98" s="53">
        <v>2</v>
      </c>
      <c r="P98" s="53">
        <v>1</v>
      </c>
      <c r="Q98" s="53">
        <v>0</v>
      </c>
      <c r="R98" s="53">
        <v>2</v>
      </c>
      <c r="S98" s="53">
        <v>0</v>
      </c>
      <c r="T98" s="53">
        <v>0</v>
      </c>
      <c r="U98" s="53">
        <v>3</v>
      </c>
      <c r="V98" s="53">
        <v>1</v>
      </c>
    </row>
    <row r="99" spans="1:22" s="17" customFormat="1" ht="11.25" customHeight="1" x14ac:dyDescent="0.2">
      <c r="A99" s="15"/>
      <c r="B99" s="52"/>
      <c r="C99" s="48" t="s">
        <v>105</v>
      </c>
      <c r="D99" s="53">
        <v>501</v>
      </c>
      <c r="E99" s="53">
        <v>317</v>
      </c>
      <c r="F99" s="53">
        <v>5</v>
      </c>
      <c r="G99" s="53">
        <v>17</v>
      </c>
      <c r="H99" s="53">
        <v>295</v>
      </c>
      <c r="I99" s="53">
        <v>111</v>
      </c>
      <c r="J99" s="53">
        <v>30</v>
      </c>
      <c r="K99" s="53">
        <v>57</v>
      </c>
      <c r="L99" s="53">
        <v>47</v>
      </c>
      <c r="M99" s="53">
        <v>28</v>
      </c>
      <c r="N99" s="53">
        <v>3</v>
      </c>
      <c r="O99" s="53">
        <v>2</v>
      </c>
      <c r="P99" s="53">
        <v>10</v>
      </c>
      <c r="Q99" s="53">
        <v>0</v>
      </c>
      <c r="R99" s="53">
        <v>2</v>
      </c>
      <c r="S99" s="53">
        <v>0</v>
      </c>
      <c r="T99" s="53">
        <v>0</v>
      </c>
      <c r="U99" s="53">
        <v>2</v>
      </c>
      <c r="V99" s="53">
        <v>3</v>
      </c>
    </row>
    <row r="100" spans="1:22" s="17" customFormat="1" ht="11.25" customHeight="1" x14ac:dyDescent="0.2">
      <c r="A100" s="15"/>
      <c r="B100" s="52"/>
      <c r="C100" s="48" t="s">
        <v>106</v>
      </c>
      <c r="D100" s="53">
        <v>93</v>
      </c>
      <c r="E100" s="53">
        <v>50</v>
      </c>
      <c r="F100" s="53">
        <v>0</v>
      </c>
      <c r="G100" s="53">
        <v>3</v>
      </c>
      <c r="H100" s="53">
        <v>47</v>
      </c>
      <c r="I100" s="53">
        <v>15</v>
      </c>
      <c r="J100" s="53">
        <v>12</v>
      </c>
      <c r="K100" s="53">
        <v>9</v>
      </c>
      <c r="L100" s="53">
        <v>3</v>
      </c>
      <c r="M100" s="53">
        <v>2</v>
      </c>
      <c r="N100" s="53">
        <v>0</v>
      </c>
      <c r="O100" s="53">
        <v>1</v>
      </c>
      <c r="P100" s="53">
        <v>3</v>
      </c>
      <c r="Q100" s="53">
        <v>0</v>
      </c>
      <c r="R100" s="53">
        <v>2</v>
      </c>
      <c r="S100" s="53">
        <v>0</v>
      </c>
      <c r="T100" s="53">
        <v>0</v>
      </c>
      <c r="U100" s="53">
        <v>0</v>
      </c>
      <c r="V100" s="53">
        <v>0</v>
      </c>
    </row>
    <row r="101" spans="1:22" s="17" customFormat="1" ht="11.25" customHeight="1" x14ac:dyDescent="0.2">
      <c r="A101" s="15"/>
      <c r="B101" s="52"/>
      <c r="C101" s="48" t="s">
        <v>294</v>
      </c>
      <c r="D101" s="53">
        <v>251</v>
      </c>
      <c r="E101" s="53">
        <v>156</v>
      </c>
      <c r="F101" s="53">
        <v>2</v>
      </c>
      <c r="G101" s="53">
        <v>5</v>
      </c>
      <c r="H101" s="53">
        <v>149</v>
      </c>
      <c r="I101" s="53">
        <v>47</v>
      </c>
      <c r="J101" s="53">
        <v>11</v>
      </c>
      <c r="K101" s="53">
        <v>36</v>
      </c>
      <c r="L101" s="53">
        <v>24</v>
      </c>
      <c r="M101" s="53">
        <v>13</v>
      </c>
      <c r="N101" s="53">
        <v>6</v>
      </c>
      <c r="O101" s="53">
        <v>2</v>
      </c>
      <c r="P101" s="53">
        <v>5</v>
      </c>
      <c r="Q101" s="53">
        <v>0</v>
      </c>
      <c r="R101" s="53">
        <v>3</v>
      </c>
      <c r="S101" s="53">
        <v>0</v>
      </c>
      <c r="T101" s="53">
        <v>0</v>
      </c>
      <c r="U101" s="53">
        <v>2</v>
      </c>
      <c r="V101" s="53">
        <v>0</v>
      </c>
    </row>
    <row r="102" spans="1:22" s="17" customFormat="1" ht="11.25" customHeight="1" x14ac:dyDescent="0.2">
      <c r="A102" s="15"/>
      <c r="B102" s="52"/>
      <c r="C102" s="48" t="s">
        <v>295</v>
      </c>
      <c r="D102" s="53">
        <v>2825</v>
      </c>
      <c r="E102" s="53">
        <v>1626</v>
      </c>
      <c r="F102" s="53">
        <v>26</v>
      </c>
      <c r="G102" s="53">
        <v>79</v>
      </c>
      <c r="H102" s="53">
        <v>1521</v>
      </c>
      <c r="I102" s="53">
        <v>380</v>
      </c>
      <c r="J102" s="53">
        <v>240</v>
      </c>
      <c r="K102" s="53">
        <v>374</v>
      </c>
      <c r="L102" s="53">
        <v>299</v>
      </c>
      <c r="M102" s="53">
        <v>120</v>
      </c>
      <c r="N102" s="53">
        <v>14</v>
      </c>
      <c r="O102" s="53">
        <v>9</v>
      </c>
      <c r="P102" s="53">
        <v>35</v>
      </c>
      <c r="Q102" s="53">
        <v>11</v>
      </c>
      <c r="R102" s="53">
        <v>15</v>
      </c>
      <c r="S102" s="53">
        <v>7</v>
      </c>
      <c r="T102" s="53">
        <v>3</v>
      </c>
      <c r="U102" s="53">
        <v>2</v>
      </c>
      <c r="V102" s="53">
        <v>12</v>
      </c>
    </row>
    <row r="103" spans="1:22" s="17" customFormat="1" ht="11.25" customHeight="1" x14ac:dyDescent="0.2">
      <c r="A103" s="15"/>
      <c r="B103" s="52"/>
      <c r="C103" s="48" t="s">
        <v>296</v>
      </c>
      <c r="D103" s="53">
        <v>222</v>
      </c>
      <c r="E103" s="53">
        <v>149</v>
      </c>
      <c r="F103" s="53">
        <v>3</v>
      </c>
      <c r="G103" s="53">
        <v>4</v>
      </c>
      <c r="H103" s="53">
        <v>142</v>
      </c>
      <c r="I103" s="53">
        <v>26</v>
      </c>
      <c r="J103" s="53">
        <v>22</v>
      </c>
      <c r="K103" s="53">
        <v>24</v>
      </c>
      <c r="L103" s="53">
        <v>53</v>
      </c>
      <c r="M103" s="53">
        <v>6</v>
      </c>
      <c r="N103" s="53">
        <v>0</v>
      </c>
      <c r="O103" s="53">
        <v>2</v>
      </c>
      <c r="P103" s="53">
        <v>8</v>
      </c>
      <c r="Q103" s="53">
        <v>1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</row>
    <row r="104" spans="1:22" s="17" customFormat="1" ht="11.25" customHeight="1" x14ac:dyDescent="0.2">
      <c r="A104" s="15"/>
      <c r="B104" s="52"/>
      <c r="C104" s="48" t="s">
        <v>107</v>
      </c>
      <c r="D104" s="53">
        <v>351</v>
      </c>
      <c r="E104" s="53">
        <v>219</v>
      </c>
      <c r="F104" s="53">
        <v>5</v>
      </c>
      <c r="G104" s="53">
        <v>8</v>
      </c>
      <c r="H104" s="53">
        <v>206</v>
      </c>
      <c r="I104" s="53">
        <v>68</v>
      </c>
      <c r="J104" s="53">
        <v>13</v>
      </c>
      <c r="K104" s="53">
        <v>53</v>
      </c>
      <c r="L104" s="53">
        <v>41</v>
      </c>
      <c r="M104" s="53">
        <v>14</v>
      </c>
      <c r="N104" s="53">
        <v>1</v>
      </c>
      <c r="O104" s="53">
        <v>3</v>
      </c>
      <c r="P104" s="53">
        <v>8</v>
      </c>
      <c r="Q104" s="53">
        <v>0</v>
      </c>
      <c r="R104" s="53">
        <v>3</v>
      </c>
      <c r="S104" s="53">
        <v>0</v>
      </c>
      <c r="T104" s="53">
        <v>0</v>
      </c>
      <c r="U104" s="53">
        <v>2</v>
      </c>
      <c r="V104" s="53">
        <v>0</v>
      </c>
    </row>
    <row r="105" spans="1:22" s="17" customFormat="1" ht="11.25" customHeight="1" x14ac:dyDescent="0.2">
      <c r="A105" s="15"/>
      <c r="B105" s="52"/>
      <c r="C105" s="48" t="s">
        <v>108</v>
      </c>
      <c r="D105" s="53">
        <v>446</v>
      </c>
      <c r="E105" s="53">
        <v>280</v>
      </c>
      <c r="F105" s="53">
        <v>7</v>
      </c>
      <c r="G105" s="53">
        <v>10</v>
      </c>
      <c r="H105" s="53">
        <v>263</v>
      </c>
      <c r="I105" s="53">
        <v>109</v>
      </c>
      <c r="J105" s="53">
        <v>34</v>
      </c>
      <c r="K105" s="53">
        <v>36</v>
      </c>
      <c r="L105" s="53">
        <v>49</v>
      </c>
      <c r="M105" s="53">
        <v>18</v>
      </c>
      <c r="N105" s="53">
        <v>3</v>
      </c>
      <c r="O105" s="53">
        <v>1</v>
      </c>
      <c r="P105" s="53">
        <v>6</v>
      </c>
      <c r="Q105" s="53">
        <v>2</v>
      </c>
      <c r="R105" s="53">
        <v>0</v>
      </c>
      <c r="S105" s="53">
        <v>1</v>
      </c>
      <c r="T105" s="53">
        <v>0</v>
      </c>
      <c r="U105" s="53">
        <v>2</v>
      </c>
      <c r="V105" s="53">
        <v>2</v>
      </c>
    </row>
    <row r="106" spans="1:22" s="17" customFormat="1" ht="11.25" customHeight="1" x14ac:dyDescent="0.2">
      <c r="A106" s="15"/>
      <c r="B106" s="52"/>
      <c r="C106" s="48" t="s">
        <v>109</v>
      </c>
      <c r="D106" s="53">
        <v>802</v>
      </c>
      <c r="E106" s="53">
        <v>493</v>
      </c>
      <c r="F106" s="53">
        <v>10</v>
      </c>
      <c r="G106" s="53">
        <v>23</v>
      </c>
      <c r="H106" s="53">
        <v>460</v>
      </c>
      <c r="I106" s="53">
        <v>127</v>
      </c>
      <c r="J106" s="53">
        <v>74</v>
      </c>
      <c r="K106" s="53">
        <v>125</v>
      </c>
      <c r="L106" s="53">
        <v>62</v>
      </c>
      <c r="M106" s="53">
        <v>47</v>
      </c>
      <c r="N106" s="53">
        <v>0</v>
      </c>
      <c r="O106" s="53">
        <v>3</v>
      </c>
      <c r="P106" s="53">
        <v>5</v>
      </c>
      <c r="Q106" s="53">
        <v>0</v>
      </c>
      <c r="R106" s="53">
        <v>0</v>
      </c>
      <c r="S106" s="53">
        <v>2</v>
      </c>
      <c r="T106" s="53">
        <v>4</v>
      </c>
      <c r="U106" s="53">
        <v>5</v>
      </c>
      <c r="V106" s="53">
        <v>6</v>
      </c>
    </row>
    <row r="107" spans="1:22" s="17" customFormat="1" ht="11.25" customHeight="1" x14ac:dyDescent="0.2">
      <c r="A107" s="15"/>
      <c r="B107" s="52"/>
      <c r="C107" s="48" t="s">
        <v>110</v>
      </c>
      <c r="D107" s="53">
        <v>1194</v>
      </c>
      <c r="E107" s="53">
        <v>790</v>
      </c>
      <c r="F107" s="53">
        <v>16</v>
      </c>
      <c r="G107" s="53">
        <v>33</v>
      </c>
      <c r="H107" s="53">
        <v>741</v>
      </c>
      <c r="I107" s="53">
        <v>200</v>
      </c>
      <c r="J107" s="53">
        <v>138</v>
      </c>
      <c r="K107" s="53">
        <v>86</v>
      </c>
      <c r="L107" s="53">
        <v>183</v>
      </c>
      <c r="M107" s="53">
        <v>53</v>
      </c>
      <c r="N107" s="53">
        <v>13</v>
      </c>
      <c r="O107" s="53">
        <v>26</v>
      </c>
      <c r="P107" s="53">
        <v>16</v>
      </c>
      <c r="Q107" s="53">
        <v>5</v>
      </c>
      <c r="R107" s="53">
        <v>8</v>
      </c>
      <c r="S107" s="53">
        <v>2</v>
      </c>
      <c r="T107" s="53">
        <v>2</v>
      </c>
      <c r="U107" s="53">
        <v>2</v>
      </c>
      <c r="V107" s="53">
        <v>7</v>
      </c>
    </row>
    <row r="108" spans="1:22" s="17" customFormat="1" ht="11.25" customHeight="1" x14ac:dyDescent="0.2">
      <c r="A108" s="15"/>
      <c r="B108" s="52"/>
      <c r="C108" s="48" t="s">
        <v>111</v>
      </c>
      <c r="D108" s="53">
        <v>478</v>
      </c>
      <c r="E108" s="53">
        <v>331</v>
      </c>
      <c r="F108" s="53">
        <v>5</v>
      </c>
      <c r="G108" s="53">
        <v>14</v>
      </c>
      <c r="H108" s="53">
        <v>312</v>
      </c>
      <c r="I108" s="53">
        <v>75</v>
      </c>
      <c r="J108" s="53">
        <v>27</v>
      </c>
      <c r="K108" s="53">
        <v>120</v>
      </c>
      <c r="L108" s="53">
        <v>52</v>
      </c>
      <c r="M108" s="53">
        <v>18</v>
      </c>
      <c r="N108" s="53">
        <v>1</v>
      </c>
      <c r="O108" s="53">
        <v>1</v>
      </c>
      <c r="P108" s="53">
        <v>4</v>
      </c>
      <c r="Q108" s="53">
        <v>1</v>
      </c>
      <c r="R108" s="53">
        <v>3</v>
      </c>
      <c r="S108" s="53">
        <v>2</v>
      </c>
      <c r="T108" s="53">
        <v>1</v>
      </c>
      <c r="U108" s="53">
        <v>1</v>
      </c>
      <c r="V108" s="53">
        <v>6</v>
      </c>
    </row>
    <row r="109" spans="1:22" s="17" customFormat="1" ht="11.25" customHeight="1" x14ac:dyDescent="0.2">
      <c r="A109" s="15"/>
      <c r="B109" s="52"/>
      <c r="C109" s="48" t="s">
        <v>112</v>
      </c>
      <c r="D109" s="53">
        <v>1263</v>
      </c>
      <c r="E109" s="53">
        <v>848</v>
      </c>
      <c r="F109" s="53">
        <v>18</v>
      </c>
      <c r="G109" s="53">
        <v>24</v>
      </c>
      <c r="H109" s="53">
        <v>806</v>
      </c>
      <c r="I109" s="53">
        <v>184</v>
      </c>
      <c r="J109" s="53">
        <v>124</v>
      </c>
      <c r="K109" s="53">
        <v>295</v>
      </c>
      <c r="L109" s="53">
        <v>124</v>
      </c>
      <c r="M109" s="53">
        <v>36</v>
      </c>
      <c r="N109" s="53">
        <v>5</v>
      </c>
      <c r="O109" s="53">
        <v>2</v>
      </c>
      <c r="P109" s="53">
        <v>14</v>
      </c>
      <c r="Q109" s="53">
        <v>5</v>
      </c>
      <c r="R109" s="53">
        <v>7</v>
      </c>
      <c r="S109" s="53">
        <v>2</v>
      </c>
      <c r="T109" s="53">
        <v>0</v>
      </c>
      <c r="U109" s="53">
        <v>4</v>
      </c>
      <c r="V109" s="53">
        <v>4</v>
      </c>
    </row>
    <row r="110" spans="1:22" s="17" customFormat="1" ht="11.25" customHeight="1" x14ac:dyDescent="0.2">
      <c r="A110" s="15"/>
      <c r="B110" s="52"/>
      <c r="C110" s="48" t="s">
        <v>113</v>
      </c>
      <c r="D110" s="18">
        <v>3300</v>
      </c>
      <c r="E110" s="18">
        <v>1937</v>
      </c>
      <c r="F110" s="18">
        <v>40</v>
      </c>
      <c r="G110" s="18">
        <v>62</v>
      </c>
      <c r="H110" s="18">
        <v>1835</v>
      </c>
      <c r="I110" s="18">
        <v>548</v>
      </c>
      <c r="J110" s="18">
        <v>229</v>
      </c>
      <c r="K110" s="18">
        <v>451</v>
      </c>
      <c r="L110" s="18">
        <v>333</v>
      </c>
      <c r="M110" s="18">
        <v>80</v>
      </c>
      <c r="N110" s="18">
        <v>13</v>
      </c>
      <c r="O110" s="18">
        <v>18</v>
      </c>
      <c r="P110" s="18">
        <v>85</v>
      </c>
      <c r="Q110" s="18">
        <v>6</v>
      </c>
      <c r="R110" s="18">
        <v>36</v>
      </c>
      <c r="S110" s="18">
        <v>10</v>
      </c>
      <c r="T110" s="18">
        <v>1</v>
      </c>
      <c r="U110" s="18">
        <v>4</v>
      </c>
      <c r="V110" s="18">
        <v>21</v>
      </c>
    </row>
    <row r="111" spans="1:22" s="17" customFormat="1" ht="11.25" customHeight="1" x14ac:dyDescent="0.2">
      <c r="A111" s="15"/>
      <c r="B111" s="52"/>
      <c r="C111" s="48" t="s">
        <v>114</v>
      </c>
      <c r="D111" s="53">
        <v>360</v>
      </c>
      <c r="E111" s="53">
        <v>203</v>
      </c>
      <c r="F111" s="53">
        <v>3</v>
      </c>
      <c r="G111" s="53">
        <v>10</v>
      </c>
      <c r="H111" s="53">
        <v>190</v>
      </c>
      <c r="I111" s="53">
        <v>75</v>
      </c>
      <c r="J111" s="53">
        <v>24</v>
      </c>
      <c r="K111" s="53">
        <v>16</v>
      </c>
      <c r="L111" s="53">
        <v>41</v>
      </c>
      <c r="M111" s="53">
        <v>12</v>
      </c>
      <c r="N111" s="53">
        <v>2</v>
      </c>
      <c r="O111" s="53">
        <v>1</v>
      </c>
      <c r="P111" s="53">
        <v>8</v>
      </c>
      <c r="Q111" s="53">
        <v>0</v>
      </c>
      <c r="R111" s="53">
        <v>7</v>
      </c>
      <c r="S111" s="53">
        <v>0</v>
      </c>
      <c r="T111" s="53">
        <v>0</v>
      </c>
      <c r="U111" s="53">
        <v>0</v>
      </c>
      <c r="V111" s="53">
        <v>4</v>
      </c>
    </row>
    <row r="112" spans="1:22" s="17" customFormat="1" ht="11.25" customHeight="1" x14ac:dyDescent="0.2">
      <c r="A112" s="15"/>
      <c r="B112" s="52"/>
      <c r="C112" s="48" t="s">
        <v>115</v>
      </c>
      <c r="D112" s="53">
        <v>59</v>
      </c>
      <c r="E112" s="53">
        <v>45</v>
      </c>
      <c r="F112" s="53">
        <v>0</v>
      </c>
      <c r="G112" s="53">
        <v>0</v>
      </c>
      <c r="H112" s="53">
        <v>45</v>
      </c>
      <c r="I112" s="53">
        <v>34</v>
      </c>
      <c r="J112" s="53">
        <v>0</v>
      </c>
      <c r="K112" s="53">
        <v>3</v>
      </c>
      <c r="L112" s="53">
        <v>5</v>
      </c>
      <c r="M112" s="53">
        <v>1</v>
      </c>
      <c r="N112" s="53">
        <v>1</v>
      </c>
      <c r="O112" s="53">
        <v>0</v>
      </c>
      <c r="P112" s="53">
        <v>0</v>
      </c>
      <c r="Q112" s="53">
        <v>0</v>
      </c>
      <c r="R112" s="53">
        <v>0</v>
      </c>
      <c r="S112" s="53">
        <v>1</v>
      </c>
      <c r="T112" s="53">
        <v>0</v>
      </c>
      <c r="U112" s="53">
        <v>0</v>
      </c>
      <c r="V112" s="53">
        <v>0</v>
      </c>
    </row>
    <row r="113" spans="1:22" s="17" customFormat="1" ht="11.25" customHeight="1" x14ac:dyDescent="0.2">
      <c r="A113" s="15"/>
      <c r="B113" s="52"/>
      <c r="C113" s="48" t="s">
        <v>116</v>
      </c>
      <c r="D113" s="53">
        <v>468</v>
      </c>
      <c r="E113" s="53">
        <v>227</v>
      </c>
      <c r="F113" s="53">
        <v>3</v>
      </c>
      <c r="G113" s="53">
        <v>4</v>
      </c>
      <c r="H113" s="53">
        <v>220</v>
      </c>
      <c r="I113" s="53">
        <v>68</v>
      </c>
      <c r="J113" s="53">
        <v>16</v>
      </c>
      <c r="K113" s="53">
        <v>30</v>
      </c>
      <c r="L113" s="53">
        <v>67</v>
      </c>
      <c r="M113" s="53">
        <v>7</v>
      </c>
      <c r="N113" s="53">
        <v>3</v>
      </c>
      <c r="O113" s="53">
        <v>8</v>
      </c>
      <c r="P113" s="53">
        <v>17</v>
      </c>
      <c r="Q113" s="53">
        <v>0</v>
      </c>
      <c r="R113" s="53">
        <v>0</v>
      </c>
      <c r="S113" s="53">
        <v>1</v>
      </c>
      <c r="T113" s="53">
        <v>0</v>
      </c>
      <c r="U113" s="53">
        <v>0</v>
      </c>
      <c r="V113" s="53">
        <v>3</v>
      </c>
    </row>
    <row r="114" spans="1:22" s="17" customFormat="1" ht="11.25" customHeight="1" x14ac:dyDescent="0.2">
      <c r="A114" s="15"/>
      <c r="B114" s="52"/>
      <c r="C114" s="48" t="s">
        <v>117</v>
      </c>
      <c r="D114" s="53">
        <v>2186</v>
      </c>
      <c r="E114" s="53">
        <v>1073</v>
      </c>
      <c r="F114" s="53">
        <v>20</v>
      </c>
      <c r="G114" s="53">
        <v>59</v>
      </c>
      <c r="H114" s="53">
        <v>994</v>
      </c>
      <c r="I114" s="53">
        <v>305</v>
      </c>
      <c r="J114" s="53">
        <v>115</v>
      </c>
      <c r="K114" s="53">
        <v>217</v>
      </c>
      <c r="L114" s="53">
        <v>236</v>
      </c>
      <c r="M114" s="53">
        <v>59</v>
      </c>
      <c r="N114" s="53">
        <v>8</v>
      </c>
      <c r="O114" s="53">
        <v>5</v>
      </c>
      <c r="P114" s="53">
        <v>22</v>
      </c>
      <c r="Q114" s="53">
        <v>9</v>
      </c>
      <c r="R114" s="53">
        <v>5</v>
      </c>
      <c r="S114" s="53">
        <v>5</v>
      </c>
      <c r="T114" s="53">
        <v>1</v>
      </c>
      <c r="U114" s="53">
        <v>5</v>
      </c>
      <c r="V114" s="53">
        <v>2</v>
      </c>
    </row>
    <row r="115" spans="1:22" s="17" customFormat="1" ht="11.25" customHeight="1" x14ac:dyDescent="0.2">
      <c r="A115" s="15"/>
      <c r="B115" s="52"/>
      <c r="C115" s="48" t="s">
        <v>118</v>
      </c>
      <c r="D115" s="53">
        <v>56</v>
      </c>
      <c r="E115" s="53">
        <v>29</v>
      </c>
      <c r="F115" s="53">
        <v>0</v>
      </c>
      <c r="G115" s="53">
        <v>3</v>
      </c>
      <c r="H115" s="53">
        <v>26</v>
      </c>
      <c r="I115" s="53">
        <v>7</v>
      </c>
      <c r="J115" s="53">
        <v>7</v>
      </c>
      <c r="K115" s="53">
        <v>6</v>
      </c>
      <c r="L115" s="53">
        <v>5</v>
      </c>
      <c r="M115" s="53">
        <v>0</v>
      </c>
      <c r="N115" s="53">
        <v>0</v>
      </c>
      <c r="O115" s="53">
        <v>0</v>
      </c>
      <c r="P115" s="53">
        <v>1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</row>
    <row r="116" spans="1:22" s="17" customFormat="1" ht="11.25" customHeight="1" x14ac:dyDescent="0.2">
      <c r="A116" s="15"/>
      <c r="B116" s="52"/>
      <c r="C116" s="48" t="s">
        <v>119</v>
      </c>
      <c r="D116" s="53">
        <v>121</v>
      </c>
      <c r="E116" s="53">
        <v>73</v>
      </c>
      <c r="F116" s="53">
        <v>1</v>
      </c>
      <c r="G116" s="53">
        <v>1</v>
      </c>
      <c r="H116" s="53">
        <v>71</v>
      </c>
      <c r="I116" s="53">
        <v>9</v>
      </c>
      <c r="J116" s="53">
        <v>7</v>
      </c>
      <c r="K116" s="53">
        <v>39</v>
      </c>
      <c r="L116" s="53">
        <v>10</v>
      </c>
      <c r="M116" s="53">
        <v>1</v>
      </c>
      <c r="N116" s="53">
        <v>0</v>
      </c>
      <c r="O116" s="53">
        <v>0</v>
      </c>
      <c r="P116" s="53">
        <v>1</v>
      </c>
      <c r="Q116" s="53">
        <v>0</v>
      </c>
      <c r="R116" s="53">
        <v>3</v>
      </c>
      <c r="S116" s="53">
        <v>0</v>
      </c>
      <c r="T116" s="53">
        <v>0</v>
      </c>
      <c r="U116" s="53">
        <v>1</v>
      </c>
      <c r="V116" s="53">
        <v>0</v>
      </c>
    </row>
    <row r="117" spans="1:22" s="17" customFormat="1" ht="11.25" customHeight="1" x14ac:dyDescent="0.2">
      <c r="A117" s="15"/>
      <c r="B117" s="52"/>
      <c r="C117" s="48" t="s">
        <v>297</v>
      </c>
      <c r="D117" s="53">
        <v>163</v>
      </c>
      <c r="E117" s="53">
        <v>106</v>
      </c>
      <c r="F117" s="53">
        <v>5</v>
      </c>
      <c r="G117" s="53">
        <v>1</v>
      </c>
      <c r="H117" s="53">
        <v>100</v>
      </c>
      <c r="I117" s="53">
        <v>22</v>
      </c>
      <c r="J117" s="53">
        <v>19</v>
      </c>
      <c r="K117" s="53">
        <v>15</v>
      </c>
      <c r="L117" s="53">
        <v>24</v>
      </c>
      <c r="M117" s="53">
        <v>11</v>
      </c>
      <c r="N117" s="53">
        <v>0</v>
      </c>
      <c r="O117" s="53">
        <v>1</v>
      </c>
      <c r="P117" s="53">
        <v>2</v>
      </c>
      <c r="Q117" s="53">
        <v>0</v>
      </c>
      <c r="R117" s="53">
        <v>2</v>
      </c>
      <c r="S117" s="53">
        <v>3</v>
      </c>
      <c r="T117" s="53">
        <v>0</v>
      </c>
      <c r="U117" s="53">
        <v>0</v>
      </c>
      <c r="V117" s="53">
        <v>1</v>
      </c>
    </row>
    <row r="118" spans="1:22" s="17" customFormat="1" ht="11.25" customHeight="1" x14ac:dyDescent="0.2">
      <c r="A118" s="15"/>
      <c r="B118" s="52"/>
      <c r="C118" s="48" t="s">
        <v>121</v>
      </c>
      <c r="D118" s="53">
        <v>1272</v>
      </c>
      <c r="E118" s="53">
        <v>856</v>
      </c>
      <c r="F118" s="53">
        <v>20</v>
      </c>
      <c r="G118" s="53">
        <v>23</v>
      </c>
      <c r="H118" s="53">
        <v>813</v>
      </c>
      <c r="I118" s="53">
        <v>245</v>
      </c>
      <c r="J118" s="53">
        <v>91</v>
      </c>
      <c r="K118" s="53">
        <v>114</v>
      </c>
      <c r="L118" s="53">
        <v>225</v>
      </c>
      <c r="M118" s="53">
        <v>44</v>
      </c>
      <c r="N118" s="53">
        <v>13</v>
      </c>
      <c r="O118" s="53">
        <v>8</v>
      </c>
      <c r="P118" s="53">
        <v>29</v>
      </c>
      <c r="Q118" s="53">
        <v>6</v>
      </c>
      <c r="R118" s="53">
        <v>14</v>
      </c>
      <c r="S118" s="53">
        <v>5</v>
      </c>
      <c r="T118" s="53">
        <v>0</v>
      </c>
      <c r="U118" s="53">
        <v>4</v>
      </c>
      <c r="V118" s="53">
        <v>15</v>
      </c>
    </row>
    <row r="119" spans="1:22" s="17" customFormat="1" ht="11.25" customHeight="1" x14ac:dyDescent="0.2">
      <c r="A119" s="15"/>
      <c r="B119" s="52"/>
      <c r="C119" s="48" t="s">
        <v>122</v>
      </c>
      <c r="D119" s="53">
        <v>118</v>
      </c>
      <c r="E119" s="53">
        <v>42</v>
      </c>
      <c r="F119" s="53">
        <v>0</v>
      </c>
      <c r="G119" s="53">
        <v>4</v>
      </c>
      <c r="H119" s="53">
        <v>38</v>
      </c>
      <c r="I119" s="53">
        <v>4</v>
      </c>
      <c r="J119" s="53">
        <v>7</v>
      </c>
      <c r="K119" s="53">
        <v>1</v>
      </c>
      <c r="L119" s="53">
        <v>21</v>
      </c>
      <c r="M119" s="53">
        <v>2</v>
      </c>
      <c r="N119" s="53">
        <v>0</v>
      </c>
      <c r="O119" s="53">
        <v>1</v>
      </c>
      <c r="P119" s="53">
        <v>0</v>
      </c>
      <c r="Q119" s="53">
        <v>1</v>
      </c>
      <c r="R119" s="53">
        <v>1</v>
      </c>
      <c r="S119" s="53">
        <v>0</v>
      </c>
      <c r="T119" s="53">
        <v>0</v>
      </c>
      <c r="U119" s="53">
        <v>0</v>
      </c>
      <c r="V119" s="53">
        <v>0</v>
      </c>
    </row>
    <row r="120" spans="1:22" s="17" customFormat="1" ht="11.25" customHeight="1" x14ac:dyDescent="0.2">
      <c r="A120" s="15"/>
      <c r="B120" s="52"/>
      <c r="C120" s="48" t="s">
        <v>123</v>
      </c>
      <c r="D120" s="53">
        <v>719</v>
      </c>
      <c r="E120" s="53">
        <v>321</v>
      </c>
      <c r="F120" s="53">
        <v>6</v>
      </c>
      <c r="G120" s="53">
        <v>8</v>
      </c>
      <c r="H120" s="53">
        <v>307</v>
      </c>
      <c r="I120" s="53">
        <v>92</v>
      </c>
      <c r="J120" s="53">
        <v>31</v>
      </c>
      <c r="K120" s="53">
        <v>62</v>
      </c>
      <c r="L120" s="53">
        <v>60</v>
      </c>
      <c r="M120" s="53">
        <v>30</v>
      </c>
      <c r="N120" s="53">
        <v>2</v>
      </c>
      <c r="O120" s="53">
        <v>1</v>
      </c>
      <c r="P120" s="53">
        <v>13</v>
      </c>
      <c r="Q120" s="53">
        <v>2</v>
      </c>
      <c r="R120" s="53">
        <v>1</v>
      </c>
      <c r="S120" s="53">
        <v>1</v>
      </c>
      <c r="T120" s="53">
        <v>1</v>
      </c>
      <c r="U120" s="53">
        <v>1</v>
      </c>
      <c r="V120" s="53">
        <v>10</v>
      </c>
    </row>
    <row r="121" spans="1:22" s="17" customFormat="1" ht="11.25" customHeight="1" x14ac:dyDescent="0.2">
      <c r="A121" s="15"/>
      <c r="B121" s="52"/>
      <c r="C121" s="48" t="s">
        <v>298</v>
      </c>
      <c r="D121" s="53">
        <v>119</v>
      </c>
      <c r="E121" s="53">
        <v>72</v>
      </c>
      <c r="F121" s="53">
        <v>3</v>
      </c>
      <c r="G121" s="53">
        <v>5</v>
      </c>
      <c r="H121" s="53">
        <v>64</v>
      </c>
      <c r="I121" s="53">
        <v>20</v>
      </c>
      <c r="J121" s="53">
        <v>5</v>
      </c>
      <c r="K121" s="53">
        <v>13</v>
      </c>
      <c r="L121" s="53">
        <v>12</v>
      </c>
      <c r="M121" s="53">
        <v>10</v>
      </c>
      <c r="N121" s="53">
        <v>1</v>
      </c>
      <c r="O121" s="53">
        <v>0</v>
      </c>
      <c r="P121" s="53">
        <v>1</v>
      </c>
      <c r="Q121" s="53">
        <v>0</v>
      </c>
      <c r="R121" s="53">
        <v>1</v>
      </c>
      <c r="S121" s="53">
        <v>1</v>
      </c>
      <c r="T121" s="53">
        <v>0</v>
      </c>
      <c r="U121" s="53">
        <v>0</v>
      </c>
      <c r="V121" s="53">
        <v>0</v>
      </c>
    </row>
    <row r="122" spans="1:22" s="17" customFormat="1" ht="11.25" customHeight="1" x14ac:dyDescent="0.2">
      <c r="A122" s="15"/>
      <c r="B122" s="52"/>
      <c r="C122" s="48" t="s">
        <v>124</v>
      </c>
      <c r="D122" s="53">
        <v>872</v>
      </c>
      <c r="E122" s="53">
        <v>571</v>
      </c>
      <c r="F122" s="53">
        <v>4</v>
      </c>
      <c r="G122" s="53">
        <v>22</v>
      </c>
      <c r="H122" s="53">
        <v>545</v>
      </c>
      <c r="I122" s="53">
        <v>229</v>
      </c>
      <c r="J122" s="53">
        <v>53</v>
      </c>
      <c r="K122" s="53">
        <v>107</v>
      </c>
      <c r="L122" s="53">
        <v>85</v>
      </c>
      <c r="M122" s="53">
        <v>28</v>
      </c>
      <c r="N122" s="53">
        <v>8</v>
      </c>
      <c r="O122" s="53">
        <v>4</v>
      </c>
      <c r="P122" s="53">
        <v>15</v>
      </c>
      <c r="Q122" s="53">
        <v>1</v>
      </c>
      <c r="R122" s="53">
        <v>7</v>
      </c>
      <c r="S122" s="53">
        <v>3</v>
      </c>
      <c r="T122" s="53">
        <v>0</v>
      </c>
      <c r="U122" s="53">
        <v>3</v>
      </c>
      <c r="V122" s="53">
        <v>2</v>
      </c>
    </row>
    <row r="123" spans="1:22" s="17" customFormat="1" ht="11.25" customHeight="1" x14ac:dyDescent="0.2">
      <c r="A123" s="15"/>
      <c r="B123" s="52"/>
      <c r="C123" s="48" t="s">
        <v>125</v>
      </c>
      <c r="D123" s="53">
        <v>410</v>
      </c>
      <c r="E123" s="53">
        <v>245</v>
      </c>
      <c r="F123" s="53">
        <v>5</v>
      </c>
      <c r="G123" s="53">
        <v>4</v>
      </c>
      <c r="H123" s="53">
        <v>236</v>
      </c>
      <c r="I123" s="53">
        <v>41</v>
      </c>
      <c r="J123" s="53">
        <v>32</v>
      </c>
      <c r="K123" s="53">
        <v>81</v>
      </c>
      <c r="L123" s="53">
        <v>41</v>
      </c>
      <c r="M123" s="53">
        <v>15</v>
      </c>
      <c r="N123" s="53">
        <v>1</v>
      </c>
      <c r="O123" s="53">
        <v>2</v>
      </c>
      <c r="P123" s="53">
        <v>16</v>
      </c>
      <c r="Q123" s="53">
        <v>1</v>
      </c>
      <c r="R123" s="53">
        <v>0</v>
      </c>
      <c r="S123" s="53">
        <v>2</v>
      </c>
      <c r="T123" s="53">
        <v>0</v>
      </c>
      <c r="U123" s="53">
        <v>4</v>
      </c>
      <c r="V123" s="53">
        <v>0</v>
      </c>
    </row>
    <row r="124" spans="1:22" s="17" customFormat="1" ht="11.25" customHeight="1" x14ac:dyDescent="0.2">
      <c r="A124" s="15"/>
      <c r="B124" s="52"/>
      <c r="C124" s="48" t="s">
        <v>299</v>
      </c>
      <c r="D124" s="53">
        <v>908</v>
      </c>
      <c r="E124" s="53">
        <v>559</v>
      </c>
      <c r="F124" s="53">
        <v>6</v>
      </c>
      <c r="G124" s="53">
        <v>18</v>
      </c>
      <c r="H124" s="53">
        <v>535</v>
      </c>
      <c r="I124" s="53">
        <v>153</v>
      </c>
      <c r="J124" s="53">
        <v>108</v>
      </c>
      <c r="K124" s="53">
        <v>102</v>
      </c>
      <c r="L124" s="53">
        <v>81</v>
      </c>
      <c r="M124" s="53">
        <v>36</v>
      </c>
      <c r="N124" s="53">
        <v>8</v>
      </c>
      <c r="O124" s="53">
        <v>3</v>
      </c>
      <c r="P124" s="53">
        <v>17</v>
      </c>
      <c r="Q124" s="53">
        <v>0</v>
      </c>
      <c r="R124" s="53">
        <v>4</v>
      </c>
      <c r="S124" s="53">
        <v>11</v>
      </c>
      <c r="T124" s="53">
        <v>0</v>
      </c>
      <c r="U124" s="53">
        <v>0</v>
      </c>
      <c r="V124" s="53">
        <v>12</v>
      </c>
    </row>
    <row r="125" spans="1:22" s="17" customFormat="1" ht="11.25" customHeight="1" x14ac:dyDescent="0.2">
      <c r="A125" s="15"/>
      <c r="B125" s="52"/>
      <c r="C125" s="48" t="s">
        <v>300</v>
      </c>
      <c r="D125" s="53">
        <v>89</v>
      </c>
      <c r="E125" s="53">
        <v>57</v>
      </c>
      <c r="F125" s="53">
        <v>1</v>
      </c>
      <c r="G125" s="53">
        <v>3</v>
      </c>
      <c r="H125" s="53">
        <v>53</v>
      </c>
      <c r="I125" s="53">
        <v>17</v>
      </c>
      <c r="J125" s="53">
        <v>8</v>
      </c>
      <c r="K125" s="53">
        <v>14</v>
      </c>
      <c r="L125" s="53">
        <v>9</v>
      </c>
      <c r="M125" s="53">
        <v>0</v>
      </c>
      <c r="N125" s="53">
        <v>0</v>
      </c>
      <c r="O125" s="53">
        <v>0</v>
      </c>
      <c r="P125" s="53">
        <v>1</v>
      </c>
      <c r="Q125" s="53">
        <v>2</v>
      </c>
      <c r="R125" s="53">
        <v>2</v>
      </c>
      <c r="S125" s="53">
        <v>0</v>
      </c>
      <c r="T125" s="53">
        <v>0</v>
      </c>
      <c r="U125" s="53">
        <v>0</v>
      </c>
      <c r="V125" s="53">
        <v>0</v>
      </c>
    </row>
    <row r="126" spans="1:22" s="17" customFormat="1" ht="11.25" customHeight="1" x14ac:dyDescent="0.2">
      <c r="A126" s="15"/>
      <c r="B126" s="52"/>
      <c r="C126" s="48" t="s">
        <v>301</v>
      </c>
      <c r="D126" s="53">
        <v>161</v>
      </c>
      <c r="E126" s="53">
        <v>82</v>
      </c>
      <c r="F126" s="53">
        <v>0</v>
      </c>
      <c r="G126" s="53">
        <v>5</v>
      </c>
      <c r="H126" s="53">
        <v>77</v>
      </c>
      <c r="I126" s="53">
        <v>13</v>
      </c>
      <c r="J126" s="53">
        <v>16</v>
      </c>
      <c r="K126" s="53">
        <v>17</v>
      </c>
      <c r="L126" s="53">
        <v>15</v>
      </c>
      <c r="M126" s="53">
        <v>8</v>
      </c>
      <c r="N126" s="53">
        <v>0</v>
      </c>
      <c r="O126" s="53">
        <v>1</v>
      </c>
      <c r="P126" s="53">
        <v>7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</row>
    <row r="127" spans="1:22" s="17" customFormat="1" ht="11.25" customHeight="1" x14ac:dyDescent="0.2">
      <c r="A127" s="15"/>
      <c r="B127" s="52"/>
      <c r="C127" s="48" t="s">
        <v>302</v>
      </c>
      <c r="D127" s="53">
        <v>983</v>
      </c>
      <c r="E127" s="53">
        <v>722</v>
      </c>
      <c r="F127" s="53">
        <v>32</v>
      </c>
      <c r="G127" s="53">
        <v>25</v>
      </c>
      <c r="H127" s="53">
        <v>665</v>
      </c>
      <c r="I127" s="53">
        <v>335</v>
      </c>
      <c r="J127" s="53">
        <v>79</v>
      </c>
      <c r="K127" s="53">
        <v>65</v>
      </c>
      <c r="L127" s="53">
        <v>89</v>
      </c>
      <c r="M127" s="53">
        <v>55</v>
      </c>
      <c r="N127" s="53">
        <v>4</v>
      </c>
      <c r="O127" s="53">
        <v>1</v>
      </c>
      <c r="P127" s="53">
        <v>25</v>
      </c>
      <c r="Q127" s="53">
        <v>1</v>
      </c>
      <c r="R127" s="53">
        <v>3</v>
      </c>
      <c r="S127" s="53">
        <v>0</v>
      </c>
      <c r="T127" s="53">
        <v>0</v>
      </c>
      <c r="U127" s="53">
        <v>5</v>
      </c>
      <c r="V127" s="53">
        <v>3</v>
      </c>
    </row>
    <row r="128" spans="1:22" s="17" customFormat="1" ht="11.25" customHeight="1" x14ac:dyDescent="0.2">
      <c r="A128" s="15"/>
      <c r="B128" s="52"/>
      <c r="C128" s="48" t="s">
        <v>126</v>
      </c>
      <c r="D128" s="53">
        <v>201</v>
      </c>
      <c r="E128" s="53">
        <v>125</v>
      </c>
      <c r="F128" s="53">
        <v>1</v>
      </c>
      <c r="G128" s="53">
        <v>3</v>
      </c>
      <c r="H128" s="53">
        <v>121</v>
      </c>
      <c r="I128" s="53">
        <v>25</v>
      </c>
      <c r="J128" s="53">
        <v>12</v>
      </c>
      <c r="K128" s="53">
        <v>64</v>
      </c>
      <c r="L128" s="53">
        <v>13</v>
      </c>
      <c r="M128" s="53">
        <v>6</v>
      </c>
      <c r="N128" s="53">
        <v>0</v>
      </c>
      <c r="O128" s="53">
        <v>0</v>
      </c>
      <c r="P128" s="53">
        <v>1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</row>
    <row r="129" spans="1:22" s="17" customFormat="1" ht="11.25" customHeight="1" x14ac:dyDescent="0.2">
      <c r="A129" s="15"/>
      <c r="B129" s="52"/>
      <c r="C129" s="48" t="s">
        <v>127</v>
      </c>
      <c r="D129" s="53">
        <v>704</v>
      </c>
      <c r="E129" s="53">
        <v>449</v>
      </c>
      <c r="F129" s="53">
        <v>7</v>
      </c>
      <c r="G129" s="53">
        <v>15</v>
      </c>
      <c r="H129" s="53">
        <v>427</v>
      </c>
      <c r="I129" s="53">
        <v>180</v>
      </c>
      <c r="J129" s="53">
        <v>69</v>
      </c>
      <c r="K129" s="53">
        <v>56</v>
      </c>
      <c r="L129" s="53">
        <v>44</v>
      </c>
      <c r="M129" s="53">
        <v>40</v>
      </c>
      <c r="N129" s="53">
        <v>5</v>
      </c>
      <c r="O129" s="53">
        <v>2</v>
      </c>
      <c r="P129" s="53">
        <v>9</v>
      </c>
      <c r="Q129" s="53">
        <v>0</v>
      </c>
      <c r="R129" s="53">
        <v>4</v>
      </c>
      <c r="S129" s="53">
        <v>13</v>
      </c>
      <c r="T129" s="53">
        <v>0</v>
      </c>
      <c r="U129" s="53">
        <v>3</v>
      </c>
      <c r="V129" s="53">
        <v>2</v>
      </c>
    </row>
    <row r="130" spans="1:22" s="17" customFormat="1" ht="11.25" customHeight="1" x14ac:dyDescent="0.2">
      <c r="A130" s="15"/>
      <c r="B130" s="52"/>
      <c r="C130" s="48" t="s">
        <v>128</v>
      </c>
      <c r="D130" s="53">
        <v>67</v>
      </c>
      <c r="E130" s="53">
        <v>42</v>
      </c>
      <c r="F130" s="53">
        <v>1</v>
      </c>
      <c r="G130" s="53">
        <v>0</v>
      </c>
      <c r="H130" s="53">
        <v>41</v>
      </c>
      <c r="I130" s="53">
        <v>7</v>
      </c>
      <c r="J130" s="53">
        <v>9</v>
      </c>
      <c r="K130" s="53">
        <v>11</v>
      </c>
      <c r="L130" s="53">
        <v>8</v>
      </c>
      <c r="M130" s="53">
        <v>6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</row>
    <row r="131" spans="1:22" s="17" customFormat="1" ht="11.25" customHeight="1" x14ac:dyDescent="0.2">
      <c r="A131" s="15"/>
      <c r="B131" s="52"/>
      <c r="C131" s="48" t="s">
        <v>129</v>
      </c>
      <c r="D131" s="53">
        <v>741</v>
      </c>
      <c r="E131" s="53">
        <v>447</v>
      </c>
      <c r="F131" s="53">
        <v>4</v>
      </c>
      <c r="G131" s="53">
        <v>16</v>
      </c>
      <c r="H131" s="53">
        <v>427</v>
      </c>
      <c r="I131" s="53">
        <v>143</v>
      </c>
      <c r="J131" s="53">
        <v>44</v>
      </c>
      <c r="K131" s="53">
        <v>136</v>
      </c>
      <c r="L131" s="53">
        <v>63</v>
      </c>
      <c r="M131" s="53">
        <v>17</v>
      </c>
      <c r="N131" s="53">
        <v>0</v>
      </c>
      <c r="O131" s="53">
        <v>0</v>
      </c>
      <c r="P131" s="53">
        <v>5</v>
      </c>
      <c r="Q131" s="53">
        <v>0</v>
      </c>
      <c r="R131" s="53">
        <v>9</v>
      </c>
      <c r="S131" s="53">
        <v>1</v>
      </c>
      <c r="T131" s="53">
        <v>1</v>
      </c>
      <c r="U131" s="53">
        <v>0</v>
      </c>
      <c r="V131" s="53">
        <v>8</v>
      </c>
    </row>
    <row r="132" spans="1:22" s="17" customFormat="1" ht="11.25" customHeight="1" x14ac:dyDescent="0.2">
      <c r="A132" s="15"/>
      <c r="B132" s="52"/>
      <c r="C132" s="48" t="s">
        <v>130</v>
      </c>
      <c r="D132" s="53">
        <v>564</v>
      </c>
      <c r="E132" s="53">
        <v>314</v>
      </c>
      <c r="F132" s="53">
        <v>7</v>
      </c>
      <c r="G132" s="53">
        <v>18</v>
      </c>
      <c r="H132" s="53">
        <v>289</v>
      </c>
      <c r="I132" s="53">
        <v>49</v>
      </c>
      <c r="J132" s="53">
        <v>36</v>
      </c>
      <c r="K132" s="53">
        <v>90</v>
      </c>
      <c r="L132" s="53">
        <v>65</v>
      </c>
      <c r="M132" s="53">
        <v>22</v>
      </c>
      <c r="N132" s="53">
        <v>3</v>
      </c>
      <c r="O132" s="53">
        <v>0</v>
      </c>
      <c r="P132" s="53">
        <v>8</v>
      </c>
      <c r="Q132" s="53">
        <v>0</v>
      </c>
      <c r="R132" s="53">
        <v>12</v>
      </c>
      <c r="S132" s="53">
        <v>1</v>
      </c>
      <c r="T132" s="53">
        <v>0</v>
      </c>
      <c r="U132" s="53">
        <v>0</v>
      </c>
      <c r="V132" s="53">
        <v>3</v>
      </c>
    </row>
    <row r="133" spans="1:22" s="17" customFormat="1" ht="11.25" customHeight="1" x14ac:dyDescent="0.2">
      <c r="A133" s="15"/>
      <c r="B133" s="52"/>
      <c r="C133" s="48" t="s">
        <v>131</v>
      </c>
      <c r="D133" s="53">
        <v>14501</v>
      </c>
      <c r="E133" s="53">
        <v>7325</v>
      </c>
      <c r="F133" s="53">
        <v>193</v>
      </c>
      <c r="G133" s="53">
        <v>457</v>
      </c>
      <c r="H133" s="53">
        <v>6675</v>
      </c>
      <c r="I133" s="53">
        <v>2390</v>
      </c>
      <c r="J133" s="53">
        <v>1055</v>
      </c>
      <c r="K133" s="53">
        <v>1114</v>
      </c>
      <c r="L133" s="53">
        <v>1071</v>
      </c>
      <c r="M133" s="53">
        <v>507</v>
      </c>
      <c r="N133" s="53">
        <v>61</v>
      </c>
      <c r="O133" s="53">
        <v>59</v>
      </c>
      <c r="P133" s="53">
        <v>180</v>
      </c>
      <c r="Q133" s="53">
        <v>21</v>
      </c>
      <c r="R133" s="53">
        <v>69</v>
      </c>
      <c r="S133" s="53">
        <v>62</v>
      </c>
      <c r="T133" s="53">
        <v>11</v>
      </c>
      <c r="U133" s="53">
        <v>23</v>
      </c>
      <c r="V133" s="53">
        <v>52</v>
      </c>
    </row>
    <row r="134" spans="1:22" s="17" customFormat="1" ht="11.25" customHeight="1" x14ac:dyDescent="0.2">
      <c r="A134" s="15"/>
      <c r="B134" s="52"/>
      <c r="C134" s="48" t="s">
        <v>132</v>
      </c>
      <c r="D134" s="53">
        <v>969</v>
      </c>
      <c r="E134" s="53">
        <v>497</v>
      </c>
      <c r="F134" s="53">
        <v>7</v>
      </c>
      <c r="G134" s="53">
        <v>22</v>
      </c>
      <c r="H134" s="53">
        <v>468</v>
      </c>
      <c r="I134" s="53">
        <v>126</v>
      </c>
      <c r="J134" s="53">
        <v>68</v>
      </c>
      <c r="K134" s="53">
        <v>118</v>
      </c>
      <c r="L134" s="53">
        <v>91</v>
      </c>
      <c r="M134" s="53">
        <v>38</v>
      </c>
      <c r="N134" s="53">
        <v>3</v>
      </c>
      <c r="O134" s="53">
        <v>1</v>
      </c>
      <c r="P134" s="53">
        <v>13</v>
      </c>
      <c r="Q134" s="53">
        <v>1</v>
      </c>
      <c r="R134" s="53">
        <v>3</v>
      </c>
      <c r="S134" s="53">
        <v>1</v>
      </c>
      <c r="T134" s="53">
        <v>0</v>
      </c>
      <c r="U134" s="53">
        <v>3</v>
      </c>
      <c r="V134" s="53">
        <v>2</v>
      </c>
    </row>
    <row r="135" spans="1:22" s="17" customFormat="1" ht="11.25" customHeight="1" x14ac:dyDescent="0.2">
      <c r="A135" s="15"/>
      <c r="B135" s="52"/>
      <c r="C135" s="48" t="s">
        <v>133</v>
      </c>
      <c r="D135" s="53">
        <v>736</v>
      </c>
      <c r="E135" s="53">
        <v>493</v>
      </c>
      <c r="F135" s="53">
        <v>8</v>
      </c>
      <c r="G135" s="53">
        <v>14</v>
      </c>
      <c r="H135" s="53">
        <v>471</v>
      </c>
      <c r="I135" s="53">
        <v>106</v>
      </c>
      <c r="J135" s="53">
        <v>74</v>
      </c>
      <c r="K135" s="53">
        <v>147</v>
      </c>
      <c r="L135" s="53">
        <v>80</v>
      </c>
      <c r="M135" s="53">
        <v>31</v>
      </c>
      <c r="N135" s="53">
        <v>2</v>
      </c>
      <c r="O135" s="53">
        <v>1</v>
      </c>
      <c r="P135" s="53">
        <v>11</v>
      </c>
      <c r="Q135" s="53">
        <v>2</v>
      </c>
      <c r="R135" s="53">
        <v>0</v>
      </c>
      <c r="S135" s="53">
        <v>7</v>
      </c>
      <c r="T135" s="53">
        <v>1</v>
      </c>
      <c r="U135" s="53">
        <v>0</v>
      </c>
      <c r="V135" s="53">
        <v>9</v>
      </c>
    </row>
    <row r="136" spans="1:22" s="17" customFormat="1" ht="11.25" customHeight="1" x14ac:dyDescent="0.2">
      <c r="A136" s="15"/>
      <c r="B136" s="52"/>
      <c r="C136" s="48" t="s">
        <v>134</v>
      </c>
      <c r="D136" s="53">
        <v>384</v>
      </c>
      <c r="E136" s="53">
        <v>251</v>
      </c>
      <c r="F136" s="53">
        <v>4</v>
      </c>
      <c r="G136" s="53">
        <v>14</v>
      </c>
      <c r="H136" s="53">
        <v>233</v>
      </c>
      <c r="I136" s="53">
        <v>66</v>
      </c>
      <c r="J136" s="53">
        <v>23</v>
      </c>
      <c r="K136" s="53">
        <v>49</v>
      </c>
      <c r="L136" s="53">
        <v>52</v>
      </c>
      <c r="M136" s="53">
        <v>21</v>
      </c>
      <c r="N136" s="53">
        <v>0</v>
      </c>
      <c r="O136" s="53">
        <v>1</v>
      </c>
      <c r="P136" s="53">
        <v>7</v>
      </c>
      <c r="Q136" s="53">
        <v>0</v>
      </c>
      <c r="R136" s="53">
        <v>1</v>
      </c>
      <c r="S136" s="53">
        <v>0</v>
      </c>
      <c r="T136" s="53">
        <v>0</v>
      </c>
      <c r="U136" s="53">
        <v>1</v>
      </c>
      <c r="V136" s="53">
        <v>12</v>
      </c>
    </row>
    <row r="137" spans="1:22" s="17" customFormat="1" ht="11.25" customHeight="1" x14ac:dyDescent="0.2">
      <c r="A137" s="15"/>
      <c r="B137" s="52"/>
      <c r="C137" s="48" t="s">
        <v>135</v>
      </c>
      <c r="D137" s="53">
        <v>3203</v>
      </c>
      <c r="E137" s="53">
        <v>1867</v>
      </c>
      <c r="F137" s="53">
        <v>30</v>
      </c>
      <c r="G137" s="53">
        <v>72</v>
      </c>
      <c r="H137" s="53">
        <v>1765</v>
      </c>
      <c r="I137" s="53">
        <v>339</v>
      </c>
      <c r="J137" s="53">
        <v>224</v>
      </c>
      <c r="K137" s="53">
        <v>682</v>
      </c>
      <c r="L137" s="53">
        <v>280</v>
      </c>
      <c r="M137" s="53">
        <v>94</v>
      </c>
      <c r="N137" s="53">
        <v>7</v>
      </c>
      <c r="O137" s="53">
        <v>7</v>
      </c>
      <c r="P137" s="53">
        <v>56</v>
      </c>
      <c r="Q137" s="53">
        <v>14</v>
      </c>
      <c r="R137" s="53">
        <v>22</v>
      </c>
      <c r="S137" s="53">
        <v>11</v>
      </c>
      <c r="T137" s="53">
        <v>2</v>
      </c>
      <c r="U137" s="53">
        <v>10</v>
      </c>
      <c r="V137" s="53">
        <v>17</v>
      </c>
    </row>
    <row r="138" spans="1:22" s="17" customFormat="1" ht="11.25" customHeight="1" x14ac:dyDescent="0.2">
      <c r="A138" s="15"/>
      <c r="B138" s="52"/>
      <c r="C138" s="48" t="s">
        <v>136</v>
      </c>
      <c r="D138" s="53">
        <v>702</v>
      </c>
      <c r="E138" s="53">
        <v>408</v>
      </c>
      <c r="F138" s="53">
        <v>11</v>
      </c>
      <c r="G138" s="53">
        <v>17</v>
      </c>
      <c r="H138" s="53">
        <v>380</v>
      </c>
      <c r="I138" s="53">
        <v>138</v>
      </c>
      <c r="J138" s="53">
        <v>45</v>
      </c>
      <c r="K138" s="53">
        <v>67</v>
      </c>
      <c r="L138" s="53">
        <v>63</v>
      </c>
      <c r="M138" s="53">
        <v>22</v>
      </c>
      <c r="N138" s="53">
        <v>21</v>
      </c>
      <c r="O138" s="53">
        <v>2</v>
      </c>
      <c r="P138" s="53">
        <v>10</v>
      </c>
      <c r="Q138" s="53">
        <v>0</v>
      </c>
      <c r="R138" s="53">
        <v>4</v>
      </c>
      <c r="S138" s="53">
        <v>0</v>
      </c>
      <c r="T138" s="53">
        <v>2</v>
      </c>
      <c r="U138" s="53">
        <v>1</v>
      </c>
      <c r="V138" s="53">
        <v>5</v>
      </c>
    </row>
    <row r="139" spans="1:22" s="17" customFormat="1" ht="11.25" customHeight="1" x14ac:dyDescent="0.2">
      <c r="A139" s="15"/>
      <c r="B139" s="52"/>
      <c r="C139" s="48" t="s">
        <v>137</v>
      </c>
      <c r="D139" s="53">
        <v>910</v>
      </c>
      <c r="E139" s="53">
        <v>549</v>
      </c>
      <c r="F139" s="53">
        <v>14</v>
      </c>
      <c r="G139" s="53">
        <v>25</v>
      </c>
      <c r="H139" s="53">
        <v>510</v>
      </c>
      <c r="I139" s="53">
        <v>213</v>
      </c>
      <c r="J139" s="53">
        <v>52</v>
      </c>
      <c r="K139" s="53">
        <v>84</v>
      </c>
      <c r="L139" s="53">
        <v>102</v>
      </c>
      <c r="M139" s="53">
        <v>28</v>
      </c>
      <c r="N139" s="53">
        <v>4</v>
      </c>
      <c r="O139" s="53">
        <v>0</v>
      </c>
      <c r="P139" s="53">
        <v>7</v>
      </c>
      <c r="Q139" s="53">
        <v>2</v>
      </c>
      <c r="R139" s="53">
        <v>4</v>
      </c>
      <c r="S139" s="53">
        <v>4</v>
      </c>
      <c r="T139" s="53">
        <v>0</v>
      </c>
      <c r="U139" s="53">
        <v>1</v>
      </c>
      <c r="V139" s="53">
        <v>9</v>
      </c>
    </row>
    <row r="140" spans="1:22" s="17" customFormat="1" ht="11.25" customHeight="1" x14ac:dyDescent="0.2">
      <c r="A140" s="15"/>
      <c r="B140" s="52"/>
      <c r="C140" s="48" t="s">
        <v>138</v>
      </c>
      <c r="D140" s="53">
        <v>712</v>
      </c>
      <c r="E140" s="53">
        <v>458</v>
      </c>
      <c r="F140" s="53">
        <v>3</v>
      </c>
      <c r="G140" s="53">
        <v>19</v>
      </c>
      <c r="H140" s="53">
        <v>436</v>
      </c>
      <c r="I140" s="53">
        <v>109</v>
      </c>
      <c r="J140" s="53">
        <v>73</v>
      </c>
      <c r="K140" s="53">
        <v>167</v>
      </c>
      <c r="L140" s="53">
        <v>50</v>
      </c>
      <c r="M140" s="53">
        <v>16</v>
      </c>
      <c r="N140" s="53">
        <v>4</v>
      </c>
      <c r="O140" s="53">
        <v>0</v>
      </c>
      <c r="P140" s="53">
        <v>4</v>
      </c>
      <c r="Q140" s="53">
        <v>1</v>
      </c>
      <c r="R140" s="53">
        <v>4</v>
      </c>
      <c r="S140" s="53">
        <v>4</v>
      </c>
      <c r="T140" s="53">
        <v>0</v>
      </c>
      <c r="U140" s="53">
        <v>2</v>
      </c>
      <c r="V140" s="53">
        <v>2</v>
      </c>
    </row>
    <row r="141" spans="1:22" s="17" customFormat="1" ht="11.25" customHeight="1" x14ac:dyDescent="0.2">
      <c r="A141" s="15"/>
      <c r="B141" s="52"/>
      <c r="C141" s="48" t="s">
        <v>139</v>
      </c>
      <c r="D141" s="53">
        <v>175</v>
      </c>
      <c r="E141" s="53">
        <v>114</v>
      </c>
      <c r="F141" s="53">
        <v>5</v>
      </c>
      <c r="G141" s="53">
        <v>6</v>
      </c>
      <c r="H141" s="53">
        <v>103</v>
      </c>
      <c r="I141" s="53">
        <v>23</v>
      </c>
      <c r="J141" s="53">
        <v>8</v>
      </c>
      <c r="K141" s="53">
        <v>8</v>
      </c>
      <c r="L141" s="53">
        <v>43</v>
      </c>
      <c r="M141" s="53">
        <v>7</v>
      </c>
      <c r="N141" s="53">
        <v>3</v>
      </c>
      <c r="O141" s="53">
        <v>0</v>
      </c>
      <c r="P141" s="53">
        <v>9</v>
      </c>
      <c r="Q141" s="53">
        <v>0</v>
      </c>
      <c r="R141" s="53">
        <v>1</v>
      </c>
      <c r="S141" s="53">
        <v>1</v>
      </c>
      <c r="T141" s="53">
        <v>0</v>
      </c>
      <c r="U141" s="53">
        <v>0</v>
      </c>
      <c r="V141" s="53">
        <v>0</v>
      </c>
    </row>
    <row r="142" spans="1:22" s="17" customFormat="1" ht="11.25" customHeight="1" x14ac:dyDescent="0.2">
      <c r="A142" s="15"/>
      <c r="B142" s="52"/>
      <c r="C142" s="48" t="s">
        <v>303</v>
      </c>
      <c r="D142" s="53">
        <v>1256</v>
      </c>
      <c r="E142" s="53">
        <v>855</v>
      </c>
      <c r="F142" s="53">
        <v>27</v>
      </c>
      <c r="G142" s="53">
        <v>32</v>
      </c>
      <c r="H142" s="53">
        <v>796</v>
      </c>
      <c r="I142" s="53">
        <v>343</v>
      </c>
      <c r="J142" s="53">
        <v>107</v>
      </c>
      <c r="K142" s="53">
        <v>143</v>
      </c>
      <c r="L142" s="53">
        <v>85</v>
      </c>
      <c r="M142" s="53">
        <v>80</v>
      </c>
      <c r="N142" s="53">
        <v>4</v>
      </c>
      <c r="O142" s="53">
        <v>1</v>
      </c>
      <c r="P142" s="53">
        <v>19</v>
      </c>
      <c r="Q142" s="53">
        <v>3</v>
      </c>
      <c r="R142" s="53">
        <v>1</v>
      </c>
      <c r="S142" s="53">
        <v>3</v>
      </c>
      <c r="T142" s="53">
        <v>0</v>
      </c>
      <c r="U142" s="53">
        <v>3</v>
      </c>
      <c r="V142" s="53">
        <v>4</v>
      </c>
    </row>
    <row r="143" spans="1:22" s="17" customFormat="1" ht="11.25" customHeight="1" x14ac:dyDescent="0.2">
      <c r="A143" s="15"/>
      <c r="B143" s="52"/>
      <c r="C143" s="48" t="s">
        <v>140</v>
      </c>
      <c r="D143" s="53">
        <v>603</v>
      </c>
      <c r="E143" s="53">
        <v>280</v>
      </c>
      <c r="F143" s="53">
        <v>8</v>
      </c>
      <c r="G143" s="53">
        <v>8</v>
      </c>
      <c r="H143" s="53">
        <v>264</v>
      </c>
      <c r="I143" s="53">
        <v>88</v>
      </c>
      <c r="J143" s="53">
        <v>42</v>
      </c>
      <c r="K143" s="53">
        <v>55</v>
      </c>
      <c r="L143" s="53">
        <v>36</v>
      </c>
      <c r="M143" s="53">
        <v>25</v>
      </c>
      <c r="N143" s="53">
        <v>2</v>
      </c>
      <c r="O143" s="53">
        <v>3</v>
      </c>
      <c r="P143" s="53">
        <v>9</v>
      </c>
      <c r="Q143" s="53">
        <v>0</v>
      </c>
      <c r="R143" s="53">
        <v>1</v>
      </c>
      <c r="S143" s="53">
        <v>1</v>
      </c>
      <c r="T143" s="53">
        <v>0</v>
      </c>
      <c r="U143" s="53">
        <v>1</v>
      </c>
      <c r="V143" s="53">
        <v>1</v>
      </c>
    </row>
    <row r="144" spans="1:22" s="17" customFormat="1" ht="11.25" customHeight="1" x14ac:dyDescent="0.2">
      <c r="A144" s="15"/>
      <c r="B144" s="52"/>
      <c r="C144" s="48" t="s">
        <v>141</v>
      </c>
      <c r="D144" s="53">
        <v>480</v>
      </c>
      <c r="E144" s="53">
        <v>297</v>
      </c>
      <c r="F144" s="53">
        <v>6</v>
      </c>
      <c r="G144" s="53">
        <v>10</v>
      </c>
      <c r="H144" s="53">
        <v>281</v>
      </c>
      <c r="I144" s="53">
        <v>178</v>
      </c>
      <c r="J144" s="53">
        <v>14</v>
      </c>
      <c r="K144" s="53">
        <v>10</v>
      </c>
      <c r="L144" s="53">
        <v>52</v>
      </c>
      <c r="M144" s="53">
        <v>16</v>
      </c>
      <c r="N144" s="53">
        <v>0</v>
      </c>
      <c r="O144" s="53">
        <v>6</v>
      </c>
      <c r="P144" s="53">
        <v>2</v>
      </c>
      <c r="Q144" s="53">
        <v>0</v>
      </c>
      <c r="R144" s="53">
        <v>2</v>
      </c>
      <c r="S144" s="53">
        <v>1</v>
      </c>
      <c r="T144" s="53">
        <v>0</v>
      </c>
      <c r="U144" s="53">
        <v>0</v>
      </c>
      <c r="V144" s="53">
        <v>0</v>
      </c>
    </row>
    <row r="145" spans="1:22" s="17" customFormat="1" ht="11.25" customHeight="1" x14ac:dyDescent="0.2">
      <c r="A145" s="15"/>
      <c r="B145" s="52"/>
      <c r="C145" s="48" t="s">
        <v>304</v>
      </c>
      <c r="D145" s="53">
        <v>110</v>
      </c>
      <c r="E145" s="53">
        <v>64</v>
      </c>
      <c r="F145" s="53">
        <v>1</v>
      </c>
      <c r="G145" s="53">
        <v>2</v>
      </c>
      <c r="H145" s="53">
        <v>61</v>
      </c>
      <c r="I145" s="53">
        <v>22</v>
      </c>
      <c r="J145" s="53">
        <v>3</v>
      </c>
      <c r="K145" s="53">
        <v>17</v>
      </c>
      <c r="L145" s="53">
        <v>11</v>
      </c>
      <c r="M145" s="53">
        <v>3</v>
      </c>
      <c r="N145" s="53">
        <v>0</v>
      </c>
      <c r="O145" s="53">
        <v>0</v>
      </c>
      <c r="P145" s="53">
        <v>3</v>
      </c>
      <c r="Q145" s="53">
        <v>0</v>
      </c>
      <c r="R145" s="53">
        <v>0</v>
      </c>
      <c r="S145" s="53">
        <v>2</v>
      </c>
      <c r="T145" s="53">
        <v>0</v>
      </c>
      <c r="U145" s="53">
        <v>0</v>
      </c>
      <c r="V145" s="53">
        <v>0</v>
      </c>
    </row>
    <row r="146" spans="1:22" s="17" customFormat="1" ht="11.25" customHeight="1" x14ac:dyDescent="0.2">
      <c r="A146" s="15"/>
      <c r="B146" s="52"/>
      <c r="C146" s="48" t="s">
        <v>142</v>
      </c>
      <c r="D146" s="53">
        <v>546</v>
      </c>
      <c r="E146" s="53">
        <v>344</v>
      </c>
      <c r="F146" s="53">
        <v>10</v>
      </c>
      <c r="G146" s="53">
        <v>19</v>
      </c>
      <c r="H146" s="53">
        <v>315</v>
      </c>
      <c r="I146" s="53">
        <v>92</v>
      </c>
      <c r="J146" s="53">
        <v>45</v>
      </c>
      <c r="K146" s="53">
        <v>77</v>
      </c>
      <c r="L146" s="53">
        <v>58</v>
      </c>
      <c r="M146" s="53">
        <v>11</v>
      </c>
      <c r="N146" s="53">
        <v>2</v>
      </c>
      <c r="O146" s="53">
        <v>4</v>
      </c>
      <c r="P146" s="53">
        <v>7</v>
      </c>
      <c r="Q146" s="53">
        <v>6</v>
      </c>
      <c r="R146" s="53">
        <v>3</v>
      </c>
      <c r="S146" s="53">
        <v>3</v>
      </c>
      <c r="T146" s="53">
        <v>0</v>
      </c>
      <c r="U146" s="53">
        <v>5</v>
      </c>
      <c r="V146" s="53">
        <v>2</v>
      </c>
    </row>
    <row r="147" spans="1:22" s="17" customFormat="1" ht="11.25" customHeight="1" x14ac:dyDescent="0.2">
      <c r="A147" s="15"/>
      <c r="B147" s="52"/>
      <c r="C147" s="48" t="s">
        <v>143</v>
      </c>
      <c r="D147" s="53">
        <v>269</v>
      </c>
      <c r="E147" s="53">
        <v>171</v>
      </c>
      <c r="F147" s="53">
        <v>4</v>
      </c>
      <c r="G147" s="53">
        <v>6</v>
      </c>
      <c r="H147" s="53">
        <v>161</v>
      </c>
      <c r="I147" s="53">
        <v>27</v>
      </c>
      <c r="J147" s="53">
        <v>11</v>
      </c>
      <c r="K147" s="53">
        <v>88</v>
      </c>
      <c r="L147" s="53">
        <v>22</v>
      </c>
      <c r="M147" s="53">
        <v>3</v>
      </c>
      <c r="N147" s="53">
        <v>2</v>
      </c>
      <c r="O147" s="53">
        <v>0</v>
      </c>
      <c r="P147" s="53">
        <v>4</v>
      </c>
      <c r="Q147" s="53">
        <v>0</v>
      </c>
      <c r="R147" s="53">
        <v>1</v>
      </c>
      <c r="S147" s="53">
        <v>0</v>
      </c>
      <c r="T147" s="53">
        <v>0</v>
      </c>
      <c r="U147" s="53">
        <v>2</v>
      </c>
      <c r="V147" s="53">
        <v>1</v>
      </c>
    </row>
    <row r="148" spans="1:22" s="17" customFormat="1" ht="11.25" customHeight="1" x14ac:dyDescent="0.2">
      <c r="A148" s="15"/>
      <c r="B148" s="52"/>
      <c r="C148" s="48" t="s">
        <v>144</v>
      </c>
      <c r="D148" s="53">
        <v>586</v>
      </c>
      <c r="E148" s="53">
        <v>339</v>
      </c>
      <c r="F148" s="53">
        <v>3</v>
      </c>
      <c r="G148" s="53">
        <v>11</v>
      </c>
      <c r="H148" s="53">
        <v>325</v>
      </c>
      <c r="I148" s="53">
        <v>101</v>
      </c>
      <c r="J148" s="53">
        <v>33</v>
      </c>
      <c r="K148" s="53">
        <v>85</v>
      </c>
      <c r="L148" s="53">
        <v>60</v>
      </c>
      <c r="M148" s="53">
        <v>13</v>
      </c>
      <c r="N148" s="53">
        <v>4</v>
      </c>
      <c r="O148" s="53">
        <v>0</v>
      </c>
      <c r="P148" s="53">
        <v>15</v>
      </c>
      <c r="Q148" s="53">
        <v>1</v>
      </c>
      <c r="R148" s="53">
        <v>4</v>
      </c>
      <c r="S148" s="53">
        <v>2</v>
      </c>
      <c r="T148" s="53">
        <v>0</v>
      </c>
      <c r="U148" s="53">
        <v>2</v>
      </c>
      <c r="V148" s="53">
        <v>5</v>
      </c>
    </row>
    <row r="149" spans="1:22" s="17" customFormat="1" ht="11.25" customHeight="1" x14ac:dyDescent="0.2">
      <c r="A149" s="15"/>
      <c r="B149" s="52"/>
      <c r="C149" s="48" t="s">
        <v>145</v>
      </c>
      <c r="D149" s="53">
        <v>827</v>
      </c>
      <c r="E149" s="53">
        <v>471</v>
      </c>
      <c r="F149" s="53">
        <v>8</v>
      </c>
      <c r="G149" s="53">
        <v>16</v>
      </c>
      <c r="H149" s="53">
        <v>447</v>
      </c>
      <c r="I149" s="53">
        <v>146</v>
      </c>
      <c r="J149" s="53">
        <v>73</v>
      </c>
      <c r="K149" s="53">
        <v>49</v>
      </c>
      <c r="L149" s="53">
        <v>94</v>
      </c>
      <c r="M149" s="53">
        <v>39</v>
      </c>
      <c r="N149" s="53">
        <v>9</v>
      </c>
      <c r="O149" s="53">
        <v>1</v>
      </c>
      <c r="P149" s="53">
        <v>17</v>
      </c>
      <c r="Q149" s="53">
        <v>0</v>
      </c>
      <c r="R149" s="53">
        <v>11</v>
      </c>
      <c r="S149" s="53">
        <v>1</v>
      </c>
      <c r="T149" s="53">
        <v>0</v>
      </c>
      <c r="U149" s="53">
        <v>1</v>
      </c>
      <c r="V149" s="53">
        <v>6</v>
      </c>
    </row>
    <row r="150" spans="1:22" s="17" customFormat="1" ht="11.25" customHeight="1" x14ac:dyDescent="0.2">
      <c r="A150" s="15"/>
      <c r="B150" s="52"/>
      <c r="C150" s="48" t="s">
        <v>305</v>
      </c>
      <c r="D150" s="53">
        <v>284</v>
      </c>
      <c r="E150" s="53">
        <v>169</v>
      </c>
      <c r="F150" s="53">
        <v>2</v>
      </c>
      <c r="G150" s="53">
        <v>9</v>
      </c>
      <c r="H150" s="53">
        <v>158</v>
      </c>
      <c r="I150" s="53">
        <v>21</v>
      </c>
      <c r="J150" s="53">
        <v>40</v>
      </c>
      <c r="K150" s="53">
        <v>31</v>
      </c>
      <c r="L150" s="53">
        <v>29</v>
      </c>
      <c r="M150" s="53">
        <v>11</v>
      </c>
      <c r="N150" s="53">
        <v>1</v>
      </c>
      <c r="O150" s="53">
        <v>0</v>
      </c>
      <c r="P150" s="53">
        <v>5</v>
      </c>
      <c r="Q150" s="53">
        <v>2</v>
      </c>
      <c r="R150" s="53">
        <v>1</v>
      </c>
      <c r="S150" s="53">
        <v>0</v>
      </c>
      <c r="T150" s="53">
        <v>0</v>
      </c>
      <c r="U150" s="53">
        <v>0</v>
      </c>
      <c r="V150" s="53">
        <v>17</v>
      </c>
    </row>
    <row r="151" spans="1:22" s="17" customFormat="1" ht="11.25" customHeight="1" x14ac:dyDescent="0.2">
      <c r="A151" s="15"/>
      <c r="B151" s="52"/>
      <c r="C151" s="48" t="s">
        <v>146</v>
      </c>
      <c r="D151" s="53">
        <v>1468</v>
      </c>
      <c r="E151" s="53">
        <v>723</v>
      </c>
      <c r="F151" s="53">
        <v>11</v>
      </c>
      <c r="G151" s="53">
        <v>52</v>
      </c>
      <c r="H151" s="53">
        <v>660</v>
      </c>
      <c r="I151" s="53">
        <v>196</v>
      </c>
      <c r="J151" s="53">
        <v>104</v>
      </c>
      <c r="K151" s="53">
        <v>121</v>
      </c>
      <c r="L151" s="53">
        <v>140</v>
      </c>
      <c r="M151" s="53">
        <v>53</v>
      </c>
      <c r="N151" s="53">
        <v>8</v>
      </c>
      <c r="O151" s="53">
        <v>1</v>
      </c>
      <c r="P151" s="53">
        <v>9</v>
      </c>
      <c r="Q151" s="53">
        <v>2</v>
      </c>
      <c r="R151" s="53">
        <v>4</v>
      </c>
      <c r="S151" s="53">
        <v>4</v>
      </c>
      <c r="T151" s="53">
        <v>8</v>
      </c>
      <c r="U151" s="53">
        <v>5</v>
      </c>
      <c r="V151" s="53">
        <v>5</v>
      </c>
    </row>
    <row r="152" spans="1:22" s="17" customFormat="1" ht="11.25" customHeight="1" x14ac:dyDescent="0.2">
      <c r="A152" s="15"/>
      <c r="B152" s="52"/>
      <c r="C152" s="48" t="s">
        <v>306</v>
      </c>
      <c r="D152" s="53">
        <v>612</v>
      </c>
      <c r="E152" s="53">
        <v>308</v>
      </c>
      <c r="F152" s="53">
        <v>7</v>
      </c>
      <c r="G152" s="53">
        <v>18</v>
      </c>
      <c r="H152" s="53">
        <v>283</v>
      </c>
      <c r="I152" s="53">
        <v>98</v>
      </c>
      <c r="J152" s="53">
        <v>57</v>
      </c>
      <c r="K152" s="53">
        <v>24</v>
      </c>
      <c r="L152" s="53">
        <v>63</v>
      </c>
      <c r="M152" s="53">
        <v>16</v>
      </c>
      <c r="N152" s="53">
        <v>8</v>
      </c>
      <c r="O152" s="53">
        <v>2</v>
      </c>
      <c r="P152" s="53">
        <v>5</v>
      </c>
      <c r="Q152" s="53">
        <v>0</v>
      </c>
      <c r="R152" s="53">
        <v>3</v>
      </c>
      <c r="S152" s="53">
        <v>2</v>
      </c>
      <c r="T152" s="53">
        <v>1</v>
      </c>
      <c r="U152" s="53">
        <v>2</v>
      </c>
      <c r="V152" s="53">
        <v>2</v>
      </c>
    </row>
    <row r="153" spans="1:22" s="17" customFormat="1" ht="11.25" customHeight="1" x14ac:dyDescent="0.2">
      <c r="A153" s="15"/>
      <c r="B153" s="52"/>
      <c r="C153" s="48" t="s">
        <v>147</v>
      </c>
      <c r="D153" s="53">
        <v>1096</v>
      </c>
      <c r="E153" s="53">
        <v>618</v>
      </c>
      <c r="F153" s="53">
        <v>14</v>
      </c>
      <c r="G153" s="53">
        <v>25</v>
      </c>
      <c r="H153" s="53">
        <v>579</v>
      </c>
      <c r="I153" s="53">
        <v>197</v>
      </c>
      <c r="J153" s="53">
        <v>95</v>
      </c>
      <c r="K153" s="53">
        <v>71</v>
      </c>
      <c r="L153" s="53">
        <v>116</v>
      </c>
      <c r="M153" s="53">
        <v>43</v>
      </c>
      <c r="N153" s="53">
        <v>6</v>
      </c>
      <c r="O153" s="53">
        <v>3</v>
      </c>
      <c r="P153" s="53">
        <v>28</v>
      </c>
      <c r="Q153" s="53">
        <v>4</v>
      </c>
      <c r="R153" s="53">
        <v>11</v>
      </c>
      <c r="S153" s="53">
        <v>2</v>
      </c>
      <c r="T153" s="53">
        <v>1</v>
      </c>
      <c r="U153" s="53">
        <v>0</v>
      </c>
      <c r="V153" s="53">
        <v>2</v>
      </c>
    </row>
    <row r="154" spans="1:22" s="17" customFormat="1" ht="11.25" customHeight="1" x14ac:dyDescent="0.2">
      <c r="A154" s="15"/>
      <c r="B154" s="52"/>
      <c r="C154" s="48" t="s">
        <v>148</v>
      </c>
      <c r="D154" s="53">
        <v>547</v>
      </c>
      <c r="E154" s="53">
        <v>288</v>
      </c>
      <c r="F154" s="53">
        <v>2</v>
      </c>
      <c r="G154" s="53">
        <v>21</v>
      </c>
      <c r="H154" s="53">
        <v>265</v>
      </c>
      <c r="I154" s="53">
        <v>131</v>
      </c>
      <c r="J154" s="53">
        <v>26</v>
      </c>
      <c r="K154" s="53">
        <v>40</v>
      </c>
      <c r="L154" s="53">
        <v>35</v>
      </c>
      <c r="M154" s="53">
        <v>19</v>
      </c>
      <c r="N154" s="53">
        <v>0</v>
      </c>
      <c r="O154" s="53">
        <v>0</v>
      </c>
      <c r="P154" s="53">
        <v>12</v>
      </c>
      <c r="Q154" s="53">
        <v>0</v>
      </c>
      <c r="R154" s="53">
        <v>1</v>
      </c>
      <c r="S154" s="53">
        <v>0</v>
      </c>
      <c r="T154" s="53">
        <v>0</v>
      </c>
      <c r="U154" s="53">
        <v>1</v>
      </c>
      <c r="V154" s="53">
        <v>0</v>
      </c>
    </row>
    <row r="155" spans="1:22" s="17" customFormat="1" ht="11.25" customHeight="1" x14ac:dyDescent="0.2">
      <c r="A155" s="15"/>
      <c r="B155" s="52"/>
      <c r="C155" s="48" t="s">
        <v>149</v>
      </c>
      <c r="D155" s="53">
        <v>884</v>
      </c>
      <c r="E155" s="53">
        <v>609</v>
      </c>
      <c r="F155" s="53">
        <v>10</v>
      </c>
      <c r="G155" s="53">
        <v>28</v>
      </c>
      <c r="H155" s="53">
        <v>571</v>
      </c>
      <c r="I155" s="53">
        <v>181</v>
      </c>
      <c r="J155" s="53">
        <v>44</v>
      </c>
      <c r="K155" s="53">
        <v>164</v>
      </c>
      <c r="L155" s="53">
        <v>70</v>
      </c>
      <c r="M155" s="53">
        <v>59</v>
      </c>
      <c r="N155" s="53">
        <v>7</v>
      </c>
      <c r="O155" s="53">
        <v>3</v>
      </c>
      <c r="P155" s="53">
        <v>19</v>
      </c>
      <c r="Q155" s="53">
        <v>11</v>
      </c>
      <c r="R155" s="53">
        <v>9</v>
      </c>
      <c r="S155" s="53">
        <v>1</v>
      </c>
      <c r="T155" s="53">
        <v>1</v>
      </c>
      <c r="U155" s="53">
        <v>2</v>
      </c>
      <c r="V155" s="53">
        <v>0</v>
      </c>
    </row>
    <row r="156" spans="1:22" s="17" customFormat="1" ht="11.25" customHeight="1" x14ac:dyDescent="0.2">
      <c r="A156" s="15"/>
      <c r="B156" s="52"/>
      <c r="C156" s="48" t="s">
        <v>307</v>
      </c>
      <c r="D156" s="53">
        <v>3954</v>
      </c>
      <c r="E156" s="53">
        <v>2243</v>
      </c>
      <c r="F156" s="53">
        <v>53</v>
      </c>
      <c r="G156" s="53">
        <v>124</v>
      </c>
      <c r="H156" s="53">
        <v>2066</v>
      </c>
      <c r="I156" s="53">
        <v>611</v>
      </c>
      <c r="J156" s="53">
        <v>446</v>
      </c>
      <c r="K156" s="53">
        <v>417</v>
      </c>
      <c r="L156" s="53">
        <v>334</v>
      </c>
      <c r="M156" s="53">
        <v>119</v>
      </c>
      <c r="N156" s="53">
        <v>12</v>
      </c>
      <c r="O156" s="53">
        <v>11</v>
      </c>
      <c r="P156" s="53">
        <v>48</v>
      </c>
      <c r="Q156" s="53">
        <v>3</v>
      </c>
      <c r="R156" s="53">
        <v>19</v>
      </c>
      <c r="S156" s="53">
        <v>20</v>
      </c>
      <c r="T156" s="53">
        <v>4</v>
      </c>
      <c r="U156" s="53">
        <v>5</v>
      </c>
      <c r="V156" s="53">
        <v>17</v>
      </c>
    </row>
    <row r="157" spans="1:22" s="17" customFormat="1" ht="11.25" customHeight="1" x14ac:dyDescent="0.2">
      <c r="A157" s="15"/>
      <c r="B157" s="52"/>
      <c r="C157" s="48" t="s">
        <v>150</v>
      </c>
      <c r="D157" s="53">
        <v>807</v>
      </c>
      <c r="E157" s="53">
        <v>451</v>
      </c>
      <c r="F157" s="53">
        <v>13</v>
      </c>
      <c r="G157" s="53">
        <v>32</v>
      </c>
      <c r="H157" s="53">
        <v>406</v>
      </c>
      <c r="I157" s="53">
        <v>82</v>
      </c>
      <c r="J157" s="53">
        <v>58</v>
      </c>
      <c r="K157" s="53">
        <v>123</v>
      </c>
      <c r="L157" s="53">
        <v>85</v>
      </c>
      <c r="M157" s="53">
        <v>24</v>
      </c>
      <c r="N157" s="53">
        <v>6</v>
      </c>
      <c r="O157" s="53">
        <v>5</v>
      </c>
      <c r="P157" s="53">
        <v>13</v>
      </c>
      <c r="Q157" s="53">
        <v>0</v>
      </c>
      <c r="R157" s="53">
        <v>1</v>
      </c>
      <c r="S157" s="53">
        <v>1</v>
      </c>
      <c r="T157" s="53">
        <v>0</v>
      </c>
      <c r="U157" s="53">
        <v>0</v>
      </c>
      <c r="V157" s="53">
        <v>8</v>
      </c>
    </row>
    <row r="158" spans="1:22" s="17" customFormat="1" ht="11.25" customHeight="1" x14ac:dyDescent="0.2">
      <c r="A158" s="15"/>
      <c r="B158" s="52"/>
      <c r="C158" s="48" t="s">
        <v>151</v>
      </c>
      <c r="D158" s="53">
        <v>923</v>
      </c>
      <c r="E158" s="53">
        <v>652</v>
      </c>
      <c r="F158" s="53">
        <v>25</v>
      </c>
      <c r="G158" s="53">
        <v>8</v>
      </c>
      <c r="H158" s="53">
        <v>619</v>
      </c>
      <c r="I158" s="53">
        <v>258</v>
      </c>
      <c r="J158" s="53">
        <v>59</v>
      </c>
      <c r="K158" s="53">
        <v>139</v>
      </c>
      <c r="L158" s="53">
        <v>72</v>
      </c>
      <c r="M158" s="53">
        <v>54</v>
      </c>
      <c r="N158" s="53">
        <v>1</v>
      </c>
      <c r="O158" s="53">
        <v>2</v>
      </c>
      <c r="P158" s="53">
        <v>11</v>
      </c>
      <c r="Q158" s="53">
        <v>1</v>
      </c>
      <c r="R158" s="53">
        <v>5</v>
      </c>
      <c r="S158" s="53">
        <v>12</v>
      </c>
      <c r="T158" s="53">
        <v>1</v>
      </c>
      <c r="U158" s="53">
        <v>2</v>
      </c>
      <c r="V158" s="53">
        <v>2</v>
      </c>
    </row>
    <row r="159" spans="1:22" s="17" customFormat="1" ht="11.25" customHeight="1" x14ac:dyDescent="0.2">
      <c r="A159" s="15"/>
      <c r="B159" s="52"/>
      <c r="C159" s="48" t="s">
        <v>152</v>
      </c>
      <c r="D159" s="53">
        <v>494</v>
      </c>
      <c r="E159" s="53">
        <v>322</v>
      </c>
      <c r="F159" s="53">
        <v>3</v>
      </c>
      <c r="G159" s="53">
        <v>6</v>
      </c>
      <c r="H159" s="53">
        <v>313</v>
      </c>
      <c r="I159" s="53">
        <v>86</v>
      </c>
      <c r="J159" s="53">
        <v>42</v>
      </c>
      <c r="K159" s="53">
        <v>31</v>
      </c>
      <c r="L159" s="53">
        <v>84</v>
      </c>
      <c r="M159" s="53">
        <v>19</v>
      </c>
      <c r="N159" s="53">
        <v>8</v>
      </c>
      <c r="O159" s="53">
        <v>1</v>
      </c>
      <c r="P159" s="53">
        <v>27</v>
      </c>
      <c r="Q159" s="53">
        <v>5</v>
      </c>
      <c r="R159" s="53">
        <v>4</v>
      </c>
      <c r="S159" s="53">
        <v>0</v>
      </c>
      <c r="T159" s="53">
        <v>0</v>
      </c>
      <c r="U159" s="53">
        <v>4</v>
      </c>
      <c r="V159" s="53">
        <v>2</v>
      </c>
    </row>
    <row r="160" spans="1:22" s="17" customFormat="1" ht="11.25" customHeight="1" x14ac:dyDescent="0.2">
      <c r="A160" s="15"/>
      <c r="B160" s="52"/>
      <c r="C160" s="48" t="s">
        <v>153</v>
      </c>
      <c r="D160" s="53">
        <v>1257</v>
      </c>
      <c r="E160" s="53">
        <v>765</v>
      </c>
      <c r="F160" s="53">
        <v>16</v>
      </c>
      <c r="G160" s="53">
        <v>37</v>
      </c>
      <c r="H160" s="53">
        <v>712</v>
      </c>
      <c r="I160" s="53">
        <v>168</v>
      </c>
      <c r="J160" s="53">
        <v>115</v>
      </c>
      <c r="K160" s="53">
        <v>256</v>
      </c>
      <c r="L160" s="53">
        <v>85</v>
      </c>
      <c r="M160" s="53">
        <v>46</v>
      </c>
      <c r="N160" s="53">
        <v>2</v>
      </c>
      <c r="O160" s="53">
        <v>3</v>
      </c>
      <c r="P160" s="53">
        <v>13</v>
      </c>
      <c r="Q160" s="53">
        <v>1</v>
      </c>
      <c r="R160" s="53">
        <v>9</v>
      </c>
      <c r="S160" s="53">
        <v>5</v>
      </c>
      <c r="T160" s="53">
        <v>1</v>
      </c>
      <c r="U160" s="53">
        <v>1</v>
      </c>
      <c r="V160" s="53">
        <v>7</v>
      </c>
    </row>
    <row r="161" spans="1:22" s="17" customFormat="1" ht="11.25" customHeight="1" x14ac:dyDescent="0.2">
      <c r="A161" s="15"/>
      <c r="B161" s="52"/>
      <c r="C161" s="48" t="s">
        <v>154</v>
      </c>
      <c r="D161" s="53">
        <v>487</v>
      </c>
      <c r="E161" s="53">
        <v>277</v>
      </c>
      <c r="F161" s="53">
        <v>3</v>
      </c>
      <c r="G161" s="53">
        <v>7</v>
      </c>
      <c r="H161" s="53">
        <v>267</v>
      </c>
      <c r="I161" s="53">
        <v>66</v>
      </c>
      <c r="J161" s="53">
        <v>19</v>
      </c>
      <c r="K161" s="53">
        <v>81</v>
      </c>
      <c r="L161" s="53">
        <v>38</v>
      </c>
      <c r="M161" s="53">
        <v>12</v>
      </c>
      <c r="N161" s="53">
        <v>1</v>
      </c>
      <c r="O161" s="53">
        <v>5</v>
      </c>
      <c r="P161" s="53">
        <v>30</v>
      </c>
      <c r="Q161" s="53">
        <v>4</v>
      </c>
      <c r="R161" s="53">
        <v>7</v>
      </c>
      <c r="S161" s="53">
        <v>1</v>
      </c>
      <c r="T161" s="53">
        <v>0</v>
      </c>
      <c r="U161" s="53">
        <v>2</v>
      </c>
      <c r="V161" s="53">
        <v>1</v>
      </c>
    </row>
    <row r="162" spans="1:22" s="17" customFormat="1" ht="11.25" customHeight="1" x14ac:dyDescent="0.2">
      <c r="A162" s="15"/>
      <c r="B162" s="52"/>
      <c r="C162" s="48" t="s">
        <v>155</v>
      </c>
      <c r="D162" s="53">
        <v>268</v>
      </c>
      <c r="E162" s="53">
        <v>153</v>
      </c>
      <c r="F162" s="53">
        <v>0</v>
      </c>
      <c r="G162" s="53">
        <v>2</v>
      </c>
      <c r="H162" s="53">
        <v>151</v>
      </c>
      <c r="I162" s="53">
        <v>49</v>
      </c>
      <c r="J162" s="53">
        <v>26</v>
      </c>
      <c r="K162" s="53">
        <v>40</v>
      </c>
      <c r="L162" s="53">
        <v>10</v>
      </c>
      <c r="M162" s="53">
        <v>8</v>
      </c>
      <c r="N162" s="53">
        <v>5</v>
      </c>
      <c r="O162" s="53">
        <v>0</v>
      </c>
      <c r="P162" s="53">
        <v>2</v>
      </c>
      <c r="Q162" s="53">
        <v>2</v>
      </c>
      <c r="R162" s="53">
        <v>0</v>
      </c>
      <c r="S162" s="53">
        <v>8</v>
      </c>
      <c r="T162" s="53">
        <v>0</v>
      </c>
      <c r="U162" s="53">
        <v>0</v>
      </c>
      <c r="V162" s="53">
        <v>1</v>
      </c>
    </row>
    <row r="163" spans="1:22" s="17" customFormat="1" ht="11.25" customHeight="1" x14ac:dyDescent="0.2">
      <c r="A163" s="15"/>
      <c r="B163" s="52"/>
      <c r="C163" s="48" t="s">
        <v>156</v>
      </c>
      <c r="D163" s="53">
        <v>1243</v>
      </c>
      <c r="E163" s="53">
        <v>740</v>
      </c>
      <c r="F163" s="53">
        <v>15</v>
      </c>
      <c r="G163" s="53">
        <v>28</v>
      </c>
      <c r="H163" s="53">
        <v>697</v>
      </c>
      <c r="I163" s="53">
        <v>154</v>
      </c>
      <c r="J163" s="53">
        <v>153</v>
      </c>
      <c r="K163" s="53">
        <v>151</v>
      </c>
      <c r="L163" s="53">
        <v>134</v>
      </c>
      <c r="M163" s="53">
        <v>44</v>
      </c>
      <c r="N163" s="53">
        <v>8</v>
      </c>
      <c r="O163" s="53">
        <v>10</v>
      </c>
      <c r="P163" s="53">
        <v>17</v>
      </c>
      <c r="Q163" s="53">
        <v>3</v>
      </c>
      <c r="R163" s="53">
        <v>11</v>
      </c>
      <c r="S163" s="53">
        <v>7</v>
      </c>
      <c r="T163" s="53">
        <v>1</v>
      </c>
      <c r="U163" s="53">
        <v>1</v>
      </c>
      <c r="V163" s="53">
        <v>3</v>
      </c>
    </row>
    <row r="164" spans="1:22" s="17" customFormat="1" ht="11.25" customHeight="1" x14ac:dyDescent="0.2">
      <c r="A164" s="15"/>
      <c r="B164" s="52"/>
      <c r="C164" s="48" t="s">
        <v>157</v>
      </c>
      <c r="D164" s="53">
        <v>982</v>
      </c>
      <c r="E164" s="53">
        <v>610</v>
      </c>
      <c r="F164" s="53">
        <v>14</v>
      </c>
      <c r="G164" s="53">
        <v>17</v>
      </c>
      <c r="H164" s="53">
        <v>579</v>
      </c>
      <c r="I164" s="53">
        <v>168</v>
      </c>
      <c r="J164" s="53">
        <v>48</v>
      </c>
      <c r="K164" s="53">
        <v>166</v>
      </c>
      <c r="L164" s="53">
        <v>97</v>
      </c>
      <c r="M164" s="53">
        <v>36</v>
      </c>
      <c r="N164" s="53">
        <v>1</v>
      </c>
      <c r="O164" s="53">
        <v>16</v>
      </c>
      <c r="P164" s="53">
        <v>16</v>
      </c>
      <c r="Q164" s="53">
        <v>1</v>
      </c>
      <c r="R164" s="53">
        <v>15</v>
      </c>
      <c r="S164" s="53">
        <v>1</v>
      </c>
      <c r="T164" s="53">
        <v>1</v>
      </c>
      <c r="U164" s="53">
        <v>1</v>
      </c>
      <c r="V164" s="53">
        <v>12</v>
      </c>
    </row>
    <row r="165" spans="1:22" s="17" customFormat="1" ht="11.25" customHeight="1" x14ac:dyDescent="0.2">
      <c r="A165" s="15"/>
      <c r="B165" s="52"/>
      <c r="C165" s="48" t="s">
        <v>158</v>
      </c>
      <c r="D165" s="53">
        <v>1544</v>
      </c>
      <c r="E165" s="53">
        <v>959</v>
      </c>
      <c r="F165" s="53">
        <v>14</v>
      </c>
      <c r="G165" s="53">
        <v>41</v>
      </c>
      <c r="H165" s="53">
        <v>904</v>
      </c>
      <c r="I165" s="53">
        <v>299</v>
      </c>
      <c r="J165" s="53">
        <v>126</v>
      </c>
      <c r="K165" s="53">
        <v>203</v>
      </c>
      <c r="L165" s="53">
        <v>149</v>
      </c>
      <c r="M165" s="53">
        <v>48</v>
      </c>
      <c r="N165" s="53">
        <v>7</v>
      </c>
      <c r="O165" s="53">
        <v>6</v>
      </c>
      <c r="P165" s="53">
        <v>18</v>
      </c>
      <c r="Q165" s="53">
        <v>5</v>
      </c>
      <c r="R165" s="53">
        <v>12</v>
      </c>
      <c r="S165" s="53">
        <v>13</v>
      </c>
      <c r="T165" s="53">
        <v>2</v>
      </c>
      <c r="U165" s="53">
        <v>5</v>
      </c>
      <c r="V165" s="53">
        <v>11</v>
      </c>
    </row>
    <row r="166" spans="1:22" s="17" customFormat="1" ht="11.25" customHeight="1" x14ac:dyDescent="0.2">
      <c r="A166" s="15"/>
      <c r="B166" s="52"/>
      <c r="C166" s="48" t="s">
        <v>159</v>
      </c>
      <c r="D166" s="53">
        <v>475</v>
      </c>
      <c r="E166" s="53">
        <v>276</v>
      </c>
      <c r="F166" s="53">
        <v>7</v>
      </c>
      <c r="G166" s="53">
        <v>19</v>
      </c>
      <c r="H166" s="53">
        <v>250</v>
      </c>
      <c r="I166" s="53">
        <v>59</v>
      </c>
      <c r="J166" s="53">
        <v>35</v>
      </c>
      <c r="K166" s="53">
        <v>72</v>
      </c>
      <c r="L166" s="53">
        <v>47</v>
      </c>
      <c r="M166" s="53">
        <v>8</v>
      </c>
      <c r="N166" s="53">
        <v>1</v>
      </c>
      <c r="O166" s="53">
        <v>7</v>
      </c>
      <c r="P166" s="53">
        <v>8</v>
      </c>
      <c r="Q166" s="53">
        <v>0</v>
      </c>
      <c r="R166" s="53">
        <v>1</v>
      </c>
      <c r="S166" s="53">
        <v>0</v>
      </c>
      <c r="T166" s="53">
        <v>0</v>
      </c>
      <c r="U166" s="53">
        <v>0</v>
      </c>
      <c r="V166" s="53">
        <v>12</v>
      </c>
    </row>
    <row r="167" spans="1:22" s="17" customFormat="1" ht="11.25" customHeight="1" x14ac:dyDescent="0.2">
      <c r="A167" s="15"/>
      <c r="B167" s="52"/>
      <c r="C167" s="48" t="s">
        <v>160</v>
      </c>
      <c r="D167" s="53">
        <v>288</v>
      </c>
      <c r="E167" s="53">
        <v>181</v>
      </c>
      <c r="F167" s="53">
        <v>2</v>
      </c>
      <c r="G167" s="53">
        <v>5</v>
      </c>
      <c r="H167" s="53">
        <v>174</v>
      </c>
      <c r="I167" s="53">
        <v>59</v>
      </c>
      <c r="J167" s="53">
        <v>17</v>
      </c>
      <c r="K167" s="53">
        <v>40</v>
      </c>
      <c r="L167" s="53">
        <v>34</v>
      </c>
      <c r="M167" s="53">
        <v>7</v>
      </c>
      <c r="N167" s="53">
        <v>1</v>
      </c>
      <c r="O167" s="53">
        <v>0</v>
      </c>
      <c r="P167" s="53">
        <v>10</v>
      </c>
      <c r="Q167" s="53">
        <v>0</v>
      </c>
      <c r="R167" s="53">
        <v>4</v>
      </c>
      <c r="S167" s="53">
        <v>1</v>
      </c>
      <c r="T167" s="53">
        <v>0</v>
      </c>
      <c r="U167" s="53">
        <v>0</v>
      </c>
      <c r="V167" s="53">
        <v>1</v>
      </c>
    </row>
    <row r="168" spans="1:22" s="17" customFormat="1" ht="11.25" customHeight="1" x14ac:dyDescent="0.2">
      <c r="A168" s="15"/>
      <c r="B168" s="52"/>
      <c r="C168" s="48" t="s">
        <v>161</v>
      </c>
      <c r="D168" s="53">
        <v>1072</v>
      </c>
      <c r="E168" s="53">
        <v>655</v>
      </c>
      <c r="F168" s="53">
        <v>14</v>
      </c>
      <c r="G168" s="53">
        <v>42</v>
      </c>
      <c r="H168" s="53">
        <v>599</v>
      </c>
      <c r="I168" s="53">
        <v>203</v>
      </c>
      <c r="J168" s="53">
        <v>97</v>
      </c>
      <c r="K168" s="53">
        <v>85</v>
      </c>
      <c r="L168" s="53">
        <v>110</v>
      </c>
      <c r="M168" s="53">
        <v>50</v>
      </c>
      <c r="N168" s="53">
        <v>7</v>
      </c>
      <c r="O168" s="53">
        <v>3</v>
      </c>
      <c r="P168" s="53">
        <v>16</v>
      </c>
      <c r="Q168" s="53">
        <v>8</v>
      </c>
      <c r="R168" s="53">
        <v>1</v>
      </c>
      <c r="S168" s="53">
        <v>2</v>
      </c>
      <c r="T168" s="53">
        <v>1</v>
      </c>
      <c r="U168" s="53">
        <v>2</v>
      </c>
      <c r="V168" s="53">
        <v>14</v>
      </c>
    </row>
    <row r="169" spans="1:22" s="17" customFormat="1" ht="11.25" customHeight="1" x14ac:dyDescent="0.2">
      <c r="A169" s="15"/>
      <c r="B169" s="52"/>
      <c r="C169" s="48" t="s">
        <v>308</v>
      </c>
      <c r="D169" s="53">
        <v>165</v>
      </c>
      <c r="E169" s="53">
        <v>109</v>
      </c>
      <c r="F169" s="53">
        <v>2</v>
      </c>
      <c r="G169" s="53">
        <v>8</v>
      </c>
      <c r="H169" s="53">
        <v>99</v>
      </c>
      <c r="I169" s="53">
        <v>28</v>
      </c>
      <c r="J169" s="53">
        <v>8</v>
      </c>
      <c r="K169" s="53">
        <v>26</v>
      </c>
      <c r="L169" s="53">
        <v>24</v>
      </c>
      <c r="M169" s="53">
        <v>4</v>
      </c>
      <c r="N169" s="53">
        <v>0</v>
      </c>
      <c r="O169" s="53">
        <v>0</v>
      </c>
      <c r="P169" s="53">
        <v>5</v>
      </c>
      <c r="Q169" s="53">
        <v>2</v>
      </c>
      <c r="R169" s="53">
        <v>0</v>
      </c>
      <c r="S169" s="53">
        <v>1</v>
      </c>
      <c r="T169" s="53">
        <v>0</v>
      </c>
      <c r="U169" s="53">
        <v>0</v>
      </c>
      <c r="V169" s="53">
        <v>1</v>
      </c>
    </row>
    <row r="170" spans="1:22" s="17" customFormat="1" ht="11.25" customHeight="1" x14ac:dyDescent="0.2">
      <c r="A170" s="15"/>
      <c r="B170" s="52"/>
      <c r="C170" s="48" t="s">
        <v>162</v>
      </c>
      <c r="D170" s="53">
        <v>173</v>
      </c>
      <c r="E170" s="53">
        <v>95</v>
      </c>
      <c r="F170" s="53">
        <v>0</v>
      </c>
      <c r="G170" s="53">
        <v>3</v>
      </c>
      <c r="H170" s="53">
        <v>92</v>
      </c>
      <c r="I170" s="53">
        <v>47</v>
      </c>
      <c r="J170" s="53">
        <v>6</v>
      </c>
      <c r="K170" s="53">
        <v>5</v>
      </c>
      <c r="L170" s="53">
        <v>20</v>
      </c>
      <c r="M170" s="53">
        <v>9</v>
      </c>
      <c r="N170" s="53">
        <v>0</v>
      </c>
      <c r="O170" s="53">
        <v>0</v>
      </c>
      <c r="P170" s="53">
        <v>3</v>
      </c>
      <c r="Q170" s="53">
        <v>1</v>
      </c>
      <c r="R170" s="53">
        <v>0</v>
      </c>
      <c r="S170" s="53">
        <v>0</v>
      </c>
      <c r="T170" s="53">
        <v>0</v>
      </c>
      <c r="U170" s="53">
        <v>1</v>
      </c>
      <c r="V170" s="53">
        <v>0</v>
      </c>
    </row>
    <row r="171" spans="1:22" s="17" customFormat="1" ht="11.25" customHeight="1" x14ac:dyDescent="0.2">
      <c r="A171" s="15"/>
      <c r="B171" s="52"/>
      <c r="C171" s="48" t="s">
        <v>309</v>
      </c>
      <c r="D171" s="53">
        <v>3497</v>
      </c>
      <c r="E171" s="53">
        <v>1872</v>
      </c>
      <c r="F171" s="53">
        <v>33</v>
      </c>
      <c r="G171" s="53">
        <v>115</v>
      </c>
      <c r="H171" s="53">
        <v>1724</v>
      </c>
      <c r="I171" s="53">
        <v>541</v>
      </c>
      <c r="J171" s="53">
        <v>299</v>
      </c>
      <c r="K171" s="53">
        <v>273</v>
      </c>
      <c r="L171" s="53">
        <v>324</v>
      </c>
      <c r="M171" s="53">
        <v>136</v>
      </c>
      <c r="N171" s="53">
        <v>27</v>
      </c>
      <c r="O171" s="53">
        <v>10</v>
      </c>
      <c r="P171" s="53">
        <v>57</v>
      </c>
      <c r="Q171" s="53">
        <v>4</v>
      </c>
      <c r="R171" s="53">
        <v>18</v>
      </c>
      <c r="S171" s="53">
        <v>15</v>
      </c>
      <c r="T171" s="53">
        <v>6</v>
      </c>
      <c r="U171" s="53">
        <v>8</v>
      </c>
      <c r="V171" s="53">
        <v>6</v>
      </c>
    </row>
    <row r="172" spans="1:22" s="17" customFormat="1" ht="11.25" customHeight="1" x14ac:dyDescent="0.2">
      <c r="A172" s="15"/>
      <c r="B172" s="52"/>
      <c r="C172" s="52" t="s">
        <v>163</v>
      </c>
      <c r="D172" s="54">
        <v>373</v>
      </c>
      <c r="E172" s="54">
        <v>262</v>
      </c>
      <c r="F172" s="54">
        <v>5</v>
      </c>
      <c r="G172" s="54">
        <v>10</v>
      </c>
      <c r="H172" s="54">
        <v>247</v>
      </c>
      <c r="I172" s="54">
        <v>103</v>
      </c>
      <c r="J172" s="54">
        <v>40</v>
      </c>
      <c r="K172" s="54">
        <v>42</v>
      </c>
      <c r="L172" s="54">
        <v>39</v>
      </c>
      <c r="M172" s="54">
        <v>10</v>
      </c>
      <c r="N172" s="54">
        <v>1</v>
      </c>
      <c r="O172" s="54">
        <v>4</v>
      </c>
      <c r="P172" s="54">
        <v>2</v>
      </c>
      <c r="Q172" s="54">
        <v>0</v>
      </c>
      <c r="R172" s="54">
        <v>2</v>
      </c>
      <c r="S172" s="54">
        <v>2</v>
      </c>
      <c r="T172" s="54">
        <v>2</v>
      </c>
      <c r="U172" s="54">
        <v>0</v>
      </c>
      <c r="V172" s="54">
        <v>0</v>
      </c>
    </row>
    <row r="173" spans="1:22" s="17" customFormat="1" ht="11.25" customHeight="1" x14ac:dyDescent="0.2">
      <c r="A173" s="320"/>
      <c r="B173" s="320"/>
      <c r="C173" s="320"/>
      <c r="D173" s="320"/>
      <c r="E173" s="320"/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  <c r="Q173" s="320"/>
      <c r="R173" s="320"/>
      <c r="S173" s="320"/>
      <c r="T173" s="320"/>
      <c r="U173" s="320"/>
      <c r="V173" s="320"/>
    </row>
    <row r="174" spans="1:22" s="15" customFormat="1" ht="11.25" customHeight="1" x14ac:dyDescent="0.2">
      <c r="A174" s="322" t="s">
        <v>164</v>
      </c>
      <c r="B174" s="322"/>
      <c r="C174" s="322"/>
      <c r="D174" s="14">
        <f t="shared" ref="D174:M174" si="88">SUM(D175:D214)</f>
        <v>38552</v>
      </c>
      <c r="E174" s="14">
        <f t="shared" si="88"/>
        <v>20531</v>
      </c>
      <c r="F174" s="14">
        <f t="shared" si="88"/>
        <v>490</v>
      </c>
      <c r="G174" s="14">
        <f t="shared" si="88"/>
        <v>1014</v>
      </c>
      <c r="H174" s="14">
        <f t="shared" si="88"/>
        <v>19027</v>
      </c>
      <c r="I174" s="14">
        <f t="shared" si="88"/>
        <v>5618</v>
      </c>
      <c r="J174" s="14">
        <f t="shared" si="88"/>
        <v>2083</v>
      </c>
      <c r="K174" s="14">
        <f t="shared" si="88"/>
        <v>4634</v>
      </c>
      <c r="L174" s="14">
        <f t="shared" si="88"/>
        <v>3298</v>
      </c>
      <c r="M174" s="14">
        <f t="shared" si="88"/>
        <v>1575</v>
      </c>
      <c r="N174" s="14">
        <f t="shared" ref="N174:V174" si="89">SUM(N175:N214)</f>
        <v>217</v>
      </c>
      <c r="O174" s="14">
        <f t="shared" si="89"/>
        <v>130</v>
      </c>
      <c r="P174" s="14">
        <f t="shared" si="89"/>
        <v>423</v>
      </c>
      <c r="Q174" s="14">
        <f t="shared" si="89"/>
        <v>329</v>
      </c>
      <c r="R174" s="14">
        <f t="shared" si="89"/>
        <v>161</v>
      </c>
      <c r="S174" s="14">
        <f t="shared" si="89"/>
        <v>66</v>
      </c>
      <c r="T174" s="14">
        <f t="shared" si="89"/>
        <v>15</v>
      </c>
      <c r="U174" s="14">
        <f t="shared" si="89"/>
        <v>111</v>
      </c>
      <c r="V174" s="14">
        <f t="shared" si="89"/>
        <v>367</v>
      </c>
    </row>
    <row r="175" spans="1:22" s="17" customFormat="1" ht="11.25" customHeight="1" x14ac:dyDescent="0.2">
      <c r="A175" s="15"/>
      <c r="B175" s="52"/>
      <c r="C175" s="48" t="s">
        <v>165</v>
      </c>
      <c r="D175" s="53">
        <v>3249</v>
      </c>
      <c r="E175" s="53">
        <v>1622</v>
      </c>
      <c r="F175" s="53">
        <v>53</v>
      </c>
      <c r="G175" s="53">
        <v>76</v>
      </c>
      <c r="H175" s="53">
        <v>1493</v>
      </c>
      <c r="I175" s="53">
        <v>515</v>
      </c>
      <c r="J175" s="53">
        <v>138</v>
      </c>
      <c r="K175" s="53">
        <v>407</v>
      </c>
      <c r="L175" s="53">
        <v>200</v>
      </c>
      <c r="M175" s="53">
        <v>156</v>
      </c>
      <c r="N175" s="53">
        <v>4</v>
      </c>
      <c r="O175" s="53">
        <v>3</v>
      </c>
      <c r="P175" s="53">
        <v>16</v>
      </c>
      <c r="Q175" s="53">
        <v>20</v>
      </c>
      <c r="R175" s="53">
        <v>11</v>
      </c>
      <c r="S175" s="53">
        <v>4</v>
      </c>
      <c r="T175" s="53">
        <v>0</v>
      </c>
      <c r="U175" s="53">
        <v>4</v>
      </c>
      <c r="V175" s="53">
        <v>15</v>
      </c>
    </row>
    <row r="176" spans="1:22" s="17" customFormat="1" ht="11.25" customHeight="1" x14ac:dyDescent="0.2">
      <c r="A176" s="15"/>
      <c r="B176" s="52"/>
      <c r="C176" s="48" t="s">
        <v>166</v>
      </c>
      <c r="D176" s="53">
        <v>135</v>
      </c>
      <c r="E176" s="53">
        <v>75</v>
      </c>
      <c r="F176" s="53">
        <v>1</v>
      </c>
      <c r="G176" s="53">
        <v>4</v>
      </c>
      <c r="H176" s="53">
        <v>70</v>
      </c>
      <c r="I176" s="53">
        <v>14</v>
      </c>
      <c r="J176" s="53">
        <v>5</v>
      </c>
      <c r="K176" s="53">
        <v>35</v>
      </c>
      <c r="L176" s="53">
        <v>3</v>
      </c>
      <c r="M176" s="53">
        <v>8</v>
      </c>
      <c r="N176" s="53">
        <v>0</v>
      </c>
      <c r="O176" s="53">
        <v>0</v>
      </c>
      <c r="P176" s="53">
        <v>2</v>
      </c>
      <c r="Q176" s="53">
        <v>0</v>
      </c>
      <c r="R176" s="53">
        <v>0</v>
      </c>
      <c r="S176" s="53">
        <v>0</v>
      </c>
      <c r="T176" s="53">
        <v>0</v>
      </c>
      <c r="U176" s="53">
        <v>2</v>
      </c>
      <c r="V176" s="53">
        <v>1</v>
      </c>
    </row>
    <row r="177" spans="1:22" s="17" customFormat="1" ht="11.25" customHeight="1" x14ac:dyDescent="0.2">
      <c r="A177" s="15"/>
      <c r="B177" s="52"/>
      <c r="C177" s="48" t="s">
        <v>167</v>
      </c>
      <c r="D177" s="53">
        <v>172</v>
      </c>
      <c r="E177" s="53">
        <v>82</v>
      </c>
      <c r="F177" s="53">
        <v>0</v>
      </c>
      <c r="G177" s="53">
        <v>2</v>
      </c>
      <c r="H177" s="53">
        <v>80</v>
      </c>
      <c r="I177" s="53">
        <v>16</v>
      </c>
      <c r="J177" s="53">
        <v>10</v>
      </c>
      <c r="K177" s="53">
        <v>28</v>
      </c>
      <c r="L177" s="53">
        <v>10</v>
      </c>
      <c r="M177" s="53">
        <v>5</v>
      </c>
      <c r="N177" s="53">
        <v>6</v>
      </c>
      <c r="O177" s="53">
        <v>0</v>
      </c>
      <c r="P177" s="53">
        <v>2</v>
      </c>
      <c r="Q177" s="53">
        <v>0</v>
      </c>
      <c r="R177" s="53">
        <v>1</v>
      </c>
      <c r="S177" s="53">
        <v>1</v>
      </c>
      <c r="T177" s="53">
        <v>0</v>
      </c>
      <c r="U177" s="53">
        <v>0</v>
      </c>
      <c r="V177" s="53">
        <v>1</v>
      </c>
    </row>
    <row r="178" spans="1:22" s="17" customFormat="1" ht="11.25" customHeight="1" x14ac:dyDescent="0.2">
      <c r="A178" s="15"/>
      <c r="B178" s="52"/>
      <c r="C178" s="48" t="s">
        <v>168</v>
      </c>
      <c r="D178" s="53">
        <v>383</v>
      </c>
      <c r="E178" s="53">
        <v>210</v>
      </c>
      <c r="F178" s="53">
        <v>7</v>
      </c>
      <c r="G178" s="53">
        <v>9</v>
      </c>
      <c r="H178" s="53">
        <v>194</v>
      </c>
      <c r="I178" s="53">
        <v>58</v>
      </c>
      <c r="J178" s="53">
        <v>19</v>
      </c>
      <c r="K178" s="53">
        <v>66</v>
      </c>
      <c r="L178" s="53">
        <v>25</v>
      </c>
      <c r="M178" s="53">
        <v>14</v>
      </c>
      <c r="N178" s="53">
        <v>0</v>
      </c>
      <c r="O178" s="53">
        <v>0</v>
      </c>
      <c r="P178" s="53">
        <v>0</v>
      </c>
      <c r="Q178" s="53">
        <v>7</v>
      </c>
      <c r="R178" s="53">
        <v>1</v>
      </c>
      <c r="S178" s="53">
        <v>1</v>
      </c>
      <c r="T178" s="53">
        <v>0</v>
      </c>
      <c r="U178" s="53">
        <v>1</v>
      </c>
      <c r="V178" s="53">
        <v>2</v>
      </c>
    </row>
    <row r="179" spans="1:22" s="17" customFormat="1" ht="11.25" customHeight="1" x14ac:dyDescent="0.2">
      <c r="A179" s="15"/>
      <c r="B179" s="52"/>
      <c r="C179" s="48" t="s">
        <v>169</v>
      </c>
      <c r="D179" s="53">
        <v>1384</v>
      </c>
      <c r="E179" s="53">
        <v>740</v>
      </c>
      <c r="F179" s="53">
        <v>13</v>
      </c>
      <c r="G179" s="53">
        <v>31</v>
      </c>
      <c r="H179" s="53">
        <v>696</v>
      </c>
      <c r="I179" s="53">
        <v>263</v>
      </c>
      <c r="J179" s="53">
        <v>75</v>
      </c>
      <c r="K179" s="53">
        <v>78</v>
      </c>
      <c r="L179" s="53">
        <v>185</v>
      </c>
      <c r="M179" s="53">
        <v>35</v>
      </c>
      <c r="N179" s="53">
        <v>3</v>
      </c>
      <c r="O179" s="53">
        <v>3</v>
      </c>
      <c r="P179" s="53">
        <v>12</v>
      </c>
      <c r="Q179" s="53">
        <v>11</v>
      </c>
      <c r="R179" s="53">
        <v>8</v>
      </c>
      <c r="S179" s="53">
        <v>8</v>
      </c>
      <c r="T179" s="53">
        <v>0</v>
      </c>
      <c r="U179" s="53">
        <v>2</v>
      </c>
      <c r="V179" s="53">
        <v>13</v>
      </c>
    </row>
    <row r="180" spans="1:22" s="17" customFormat="1" ht="11.25" customHeight="1" x14ac:dyDescent="0.2">
      <c r="A180" s="15"/>
      <c r="B180" s="52"/>
      <c r="C180" s="48" t="s">
        <v>170</v>
      </c>
      <c r="D180" s="53">
        <v>105</v>
      </c>
      <c r="E180" s="53">
        <v>43</v>
      </c>
      <c r="F180" s="53">
        <v>3</v>
      </c>
      <c r="G180" s="53">
        <v>4</v>
      </c>
      <c r="H180" s="53">
        <v>36</v>
      </c>
      <c r="I180" s="53">
        <v>13</v>
      </c>
      <c r="J180" s="53">
        <v>3</v>
      </c>
      <c r="K180" s="53">
        <v>7</v>
      </c>
      <c r="L180" s="53">
        <v>8</v>
      </c>
      <c r="M180" s="53">
        <v>1</v>
      </c>
      <c r="N180" s="53">
        <v>0</v>
      </c>
      <c r="O180" s="53">
        <v>1</v>
      </c>
      <c r="P180" s="53">
        <v>1</v>
      </c>
      <c r="Q180" s="53">
        <v>0</v>
      </c>
      <c r="R180" s="53">
        <v>1</v>
      </c>
      <c r="S180" s="53">
        <v>0</v>
      </c>
      <c r="T180" s="53">
        <v>0</v>
      </c>
      <c r="U180" s="53">
        <v>0</v>
      </c>
      <c r="V180" s="53">
        <v>1</v>
      </c>
    </row>
    <row r="181" spans="1:22" s="17" customFormat="1" ht="11.25" customHeight="1" x14ac:dyDescent="0.2">
      <c r="A181" s="15"/>
      <c r="B181" s="52"/>
      <c r="C181" s="48" t="s">
        <v>171</v>
      </c>
      <c r="D181" s="53">
        <v>493</v>
      </c>
      <c r="E181" s="53">
        <v>311</v>
      </c>
      <c r="F181" s="53">
        <v>3</v>
      </c>
      <c r="G181" s="53">
        <v>12</v>
      </c>
      <c r="H181" s="53">
        <v>296</v>
      </c>
      <c r="I181" s="53">
        <v>85</v>
      </c>
      <c r="J181" s="53">
        <v>15</v>
      </c>
      <c r="K181" s="53">
        <v>67</v>
      </c>
      <c r="L181" s="53">
        <v>82</v>
      </c>
      <c r="M181" s="53">
        <v>22</v>
      </c>
      <c r="N181" s="53">
        <v>5</v>
      </c>
      <c r="O181" s="53">
        <v>0</v>
      </c>
      <c r="P181" s="53">
        <v>10</v>
      </c>
      <c r="Q181" s="53">
        <v>3</v>
      </c>
      <c r="R181" s="53">
        <v>0</v>
      </c>
      <c r="S181" s="53">
        <v>0</v>
      </c>
      <c r="T181" s="53">
        <v>0</v>
      </c>
      <c r="U181" s="53">
        <v>1</v>
      </c>
      <c r="V181" s="53">
        <v>6</v>
      </c>
    </row>
    <row r="182" spans="1:22" s="17" customFormat="1" ht="11.25" customHeight="1" x14ac:dyDescent="0.2">
      <c r="A182" s="15"/>
      <c r="B182" s="52"/>
      <c r="C182" s="48" t="s">
        <v>172</v>
      </c>
      <c r="D182" s="53">
        <v>474</v>
      </c>
      <c r="E182" s="53">
        <v>273</v>
      </c>
      <c r="F182" s="53">
        <v>4</v>
      </c>
      <c r="G182" s="53">
        <v>14</v>
      </c>
      <c r="H182" s="53">
        <v>255</v>
      </c>
      <c r="I182" s="53">
        <v>86</v>
      </c>
      <c r="J182" s="53">
        <v>17</v>
      </c>
      <c r="K182" s="53">
        <v>80</v>
      </c>
      <c r="L182" s="53">
        <v>30</v>
      </c>
      <c r="M182" s="53">
        <v>13</v>
      </c>
      <c r="N182" s="53">
        <v>1</v>
      </c>
      <c r="O182" s="53">
        <v>0</v>
      </c>
      <c r="P182" s="53">
        <v>4</v>
      </c>
      <c r="Q182" s="53">
        <v>4</v>
      </c>
      <c r="R182" s="53">
        <v>1</v>
      </c>
      <c r="S182" s="53">
        <v>3</v>
      </c>
      <c r="T182" s="53">
        <v>0</v>
      </c>
      <c r="U182" s="53">
        <v>0</v>
      </c>
      <c r="V182" s="53">
        <v>16</v>
      </c>
    </row>
    <row r="183" spans="1:22" s="17" customFormat="1" ht="11.25" customHeight="1" x14ac:dyDescent="0.2">
      <c r="A183" s="15"/>
      <c r="B183" s="52"/>
      <c r="C183" s="48" t="s">
        <v>173</v>
      </c>
      <c r="D183" s="53">
        <v>22</v>
      </c>
      <c r="E183" s="53">
        <v>15</v>
      </c>
      <c r="F183" s="53">
        <v>0</v>
      </c>
      <c r="G183" s="53">
        <v>1</v>
      </c>
      <c r="H183" s="53">
        <v>14</v>
      </c>
      <c r="I183" s="53">
        <v>2</v>
      </c>
      <c r="J183" s="53">
        <v>2</v>
      </c>
      <c r="K183" s="53">
        <v>7</v>
      </c>
      <c r="L183" s="53">
        <v>2</v>
      </c>
      <c r="M183" s="53">
        <v>1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</row>
    <row r="184" spans="1:22" s="17" customFormat="1" ht="11.25" customHeight="1" x14ac:dyDescent="0.2">
      <c r="A184" s="15"/>
      <c r="B184" s="52"/>
      <c r="C184" s="48" t="s">
        <v>174</v>
      </c>
      <c r="D184" s="53">
        <v>832</v>
      </c>
      <c r="E184" s="53">
        <v>510</v>
      </c>
      <c r="F184" s="53">
        <v>15</v>
      </c>
      <c r="G184" s="53">
        <v>14</v>
      </c>
      <c r="H184" s="53">
        <v>481</v>
      </c>
      <c r="I184" s="53">
        <v>143</v>
      </c>
      <c r="J184" s="53">
        <v>57</v>
      </c>
      <c r="K184" s="53">
        <v>134</v>
      </c>
      <c r="L184" s="53">
        <v>80</v>
      </c>
      <c r="M184" s="53">
        <v>25</v>
      </c>
      <c r="N184" s="53">
        <v>2</v>
      </c>
      <c r="O184" s="53">
        <v>0</v>
      </c>
      <c r="P184" s="53">
        <v>13</v>
      </c>
      <c r="Q184" s="53">
        <v>4</v>
      </c>
      <c r="R184" s="53">
        <v>6</v>
      </c>
      <c r="S184" s="53">
        <v>1</v>
      </c>
      <c r="T184" s="53">
        <v>0</v>
      </c>
      <c r="U184" s="53">
        <v>0</v>
      </c>
      <c r="V184" s="53">
        <v>16</v>
      </c>
    </row>
    <row r="185" spans="1:22" s="17" customFormat="1" ht="11.25" customHeight="1" x14ac:dyDescent="0.2">
      <c r="A185" s="15"/>
      <c r="B185" s="52"/>
      <c r="C185" s="48" t="s">
        <v>175</v>
      </c>
      <c r="D185" s="53">
        <v>82</v>
      </c>
      <c r="E185" s="53">
        <v>46</v>
      </c>
      <c r="F185" s="53">
        <v>0</v>
      </c>
      <c r="G185" s="53">
        <v>1</v>
      </c>
      <c r="H185" s="53">
        <v>45</v>
      </c>
      <c r="I185" s="53">
        <v>7</v>
      </c>
      <c r="J185" s="53">
        <v>8</v>
      </c>
      <c r="K185" s="53">
        <v>16</v>
      </c>
      <c r="L185" s="53">
        <v>3</v>
      </c>
      <c r="M185" s="53">
        <v>7</v>
      </c>
      <c r="N185" s="53">
        <v>2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2</v>
      </c>
    </row>
    <row r="186" spans="1:22" s="17" customFormat="1" ht="11.25" customHeight="1" x14ac:dyDescent="0.2">
      <c r="A186" s="15"/>
      <c r="B186" s="52"/>
      <c r="C186" s="48" t="s">
        <v>176</v>
      </c>
      <c r="D186" s="53">
        <v>230</v>
      </c>
      <c r="E186" s="53">
        <v>118</v>
      </c>
      <c r="F186" s="53">
        <v>2</v>
      </c>
      <c r="G186" s="53">
        <v>11</v>
      </c>
      <c r="H186" s="53">
        <v>105</v>
      </c>
      <c r="I186" s="53">
        <v>33</v>
      </c>
      <c r="J186" s="53">
        <v>12</v>
      </c>
      <c r="K186" s="53">
        <v>27</v>
      </c>
      <c r="L186" s="53">
        <v>20</v>
      </c>
      <c r="M186" s="53">
        <v>5</v>
      </c>
      <c r="N186" s="53">
        <v>4</v>
      </c>
      <c r="O186" s="53">
        <v>2</v>
      </c>
      <c r="P186" s="53">
        <v>0</v>
      </c>
      <c r="Q186" s="53">
        <v>0</v>
      </c>
      <c r="R186" s="53">
        <v>1</v>
      </c>
      <c r="S186" s="53">
        <v>0</v>
      </c>
      <c r="T186" s="53">
        <v>0</v>
      </c>
      <c r="U186" s="53">
        <v>0</v>
      </c>
      <c r="V186" s="53">
        <v>1</v>
      </c>
    </row>
    <row r="187" spans="1:22" s="17" customFormat="1" ht="11.25" customHeight="1" x14ac:dyDescent="0.2">
      <c r="A187" s="15"/>
      <c r="B187" s="52"/>
      <c r="C187" s="48" t="s">
        <v>177</v>
      </c>
      <c r="D187" s="53">
        <v>836</v>
      </c>
      <c r="E187" s="53">
        <v>381</v>
      </c>
      <c r="F187" s="53">
        <v>6</v>
      </c>
      <c r="G187" s="53">
        <v>10</v>
      </c>
      <c r="H187" s="53">
        <v>365</v>
      </c>
      <c r="I187" s="53">
        <v>74</v>
      </c>
      <c r="J187" s="53">
        <v>38</v>
      </c>
      <c r="K187" s="53">
        <v>106</v>
      </c>
      <c r="L187" s="53">
        <v>77</v>
      </c>
      <c r="M187" s="53">
        <v>34</v>
      </c>
      <c r="N187" s="53">
        <v>9</v>
      </c>
      <c r="O187" s="53">
        <v>1</v>
      </c>
      <c r="P187" s="53">
        <v>11</v>
      </c>
      <c r="Q187" s="53">
        <v>1</v>
      </c>
      <c r="R187" s="53">
        <v>5</v>
      </c>
      <c r="S187" s="53">
        <v>4</v>
      </c>
      <c r="T187" s="53">
        <v>0</v>
      </c>
      <c r="U187" s="53">
        <v>1</v>
      </c>
      <c r="V187" s="53">
        <v>4</v>
      </c>
    </row>
    <row r="188" spans="1:22" s="17" customFormat="1" ht="11.25" customHeight="1" x14ac:dyDescent="0.2">
      <c r="A188" s="15"/>
      <c r="B188" s="52"/>
      <c r="C188" s="48" t="s">
        <v>178</v>
      </c>
      <c r="D188" s="53">
        <v>2625</v>
      </c>
      <c r="E188" s="53">
        <v>1535</v>
      </c>
      <c r="F188" s="53">
        <v>18</v>
      </c>
      <c r="G188" s="53">
        <v>63</v>
      </c>
      <c r="H188" s="53">
        <v>1454</v>
      </c>
      <c r="I188" s="53">
        <v>362</v>
      </c>
      <c r="J188" s="53">
        <v>200</v>
      </c>
      <c r="K188" s="53">
        <v>443</v>
      </c>
      <c r="L188" s="53">
        <v>233</v>
      </c>
      <c r="M188" s="53">
        <v>107</v>
      </c>
      <c r="N188" s="53">
        <v>29</v>
      </c>
      <c r="O188" s="53">
        <v>2</v>
      </c>
      <c r="P188" s="53">
        <v>32</v>
      </c>
      <c r="Q188" s="53">
        <v>13</v>
      </c>
      <c r="R188" s="53">
        <v>7</v>
      </c>
      <c r="S188" s="53">
        <v>2</v>
      </c>
      <c r="T188" s="53">
        <v>1</v>
      </c>
      <c r="U188" s="53">
        <v>2</v>
      </c>
      <c r="V188" s="53">
        <v>21</v>
      </c>
    </row>
    <row r="189" spans="1:22" s="17" customFormat="1" ht="11.25" customHeight="1" x14ac:dyDescent="0.2">
      <c r="A189" s="15"/>
      <c r="B189" s="52"/>
      <c r="C189" s="48" t="s">
        <v>179</v>
      </c>
      <c r="D189" s="53">
        <v>37</v>
      </c>
      <c r="E189" s="53">
        <v>26</v>
      </c>
      <c r="F189" s="53">
        <v>0</v>
      </c>
      <c r="G189" s="53">
        <v>0</v>
      </c>
      <c r="H189" s="53">
        <v>26</v>
      </c>
      <c r="I189" s="53">
        <v>17</v>
      </c>
      <c r="J189" s="53">
        <v>1</v>
      </c>
      <c r="K189" s="53">
        <v>1</v>
      </c>
      <c r="L189" s="53">
        <v>6</v>
      </c>
      <c r="M189" s="53">
        <v>1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</row>
    <row r="190" spans="1:22" s="17" customFormat="1" ht="11.25" customHeight="1" x14ac:dyDescent="0.2">
      <c r="A190" s="15"/>
      <c r="B190" s="52"/>
      <c r="C190" s="48" t="s">
        <v>180</v>
      </c>
      <c r="D190" s="53">
        <v>48</v>
      </c>
      <c r="E190" s="53">
        <v>17</v>
      </c>
      <c r="F190" s="53">
        <v>0</v>
      </c>
      <c r="G190" s="53">
        <v>0</v>
      </c>
      <c r="H190" s="53">
        <v>17</v>
      </c>
      <c r="I190" s="53">
        <v>9</v>
      </c>
      <c r="J190" s="53">
        <v>2</v>
      </c>
      <c r="K190" s="53">
        <v>2</v>
      </c>
      <c r="L190" s="53">
        <v>2</v>
      </c>
      <c r="M190" s="53">
        <v>0</v>
      </c>
      <c r="N190" s="53">
        <v>0</v>
      </c>
      <c r="O190" s="53">
        <v>1</v>
      </c>
      <c r="P190" s="53">
        <v>1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</row>
    <row r="191" spans="1:22" s="17" customFormat="1" ht="11.25" customHeight="1" x14ac:dyDescent="0.2">
      <c r="A191" s="15"/>
      <c r="B191" s="52"/>
      <c r="C191" s="48" t="s">
        <v>181</v>
      </c>
      <c r="D191" s="53">
        <v>711</v>
      </c>
      <c r="E191" s="53">
        <v>401</v>
      </c>
      <c r="F191" s="53">
        <v>12</v>
      </c>
      <c r="G191" s="53">
        <v>15</v>
      </c>
      <c r="H191" s="53">
        <v>374</v>
      </c>
      <c r="I191" s="53">
        <v>124</v>
      </c>
      <c r="J191" s="53">
        <v>40</v>
      </c>
      <c r="K191" s="53">
        <v>67</v>
      </c>
      <c r="L191" s="53">
        <v>69</v>
      </c>
      <c r="M191" s="53">
        <v>32</v>
      </c>
      <c r="N191" s="53">
        <v>14</v>
      </c>
      <c r="O191" s="53">
        <v>5</v>
      </c>
      <c r="P191" s="53">
        <v>6</v>
      </c>
      <c r="Q191" s="53">
        <v>3</v>
      </c>
      <c r="R191" s="53">
        <v>2</v>
      </c>
      <c r="S191" s="53">
        <v>1</v>
      </c>
      <c r="T191" s="53">
        <v>0</v>
      </c>
      <c r="U191" s="53">
        <v>7</v>
      </c>
      <c r="V191" s="53">
        <v>4</v>
      </c>
    </row>
    <row r="192" spans="1:22" s="17" customFormat="1" ht="11.25" customHeight="1" x14ac:dyDescent="0.2">
      <c r="A192" s="15"/>
      <c r="B192" s="52"/>
      <c r="C192" s="48" t="s">
        <v>182</v>
      </c>
      <c r="D192" s="18">
        <v>294</v>
      </c>
      <c r="E192" s="18">
        <v>102</v>
      </c>
      <c r="F192" s="18">
        <v>1</v>
      </c>
      <c r="G192" s="18">
        <v>5</v>
      </c>
      <c r="H192" s="18">
        <v>96</v>
      </c>
      <c r="I192" s="18">
        <v>34</v>
      </c>
      <c r="J192" s="18">
        <v>11</v>
      </c>
      <c r="K192" s="18">
        <v>16</v>
      </c>
      <c r="L192" s="18">
        <v>14</v>
      </c>
      <c r="M192" s="18">
        <v>5</v>
      </c>
      <c r="N192" s="18">
        <v>0</v>
      </c>
      <c r="O192" s="18">
        <v>0</v>
      </c>
      <c r="P192" s="18">
        <v>10</v>
      </c>
      <c r="Q192" s="18">
        <v>0</v>
      </c>
      <c r="R192" s="18">
        <v>4</v>
      </c>
      <c r="S192" s="18">
        <v>0</v>
      </c>
      <c r="T192" s="18">
        <v>0</v>
      </c>
      <c r="U192" s="18">
        <v>0</v>
      </c>
      <c r="V192" s="18">
        <v>2</v>
      </c>
    </row>
    <row r="193" spans="1:22" s="17" customFormat="1" ht="11.25" customHeight="1" x14ac:dyDescent="0.2">
      <c r="A193" s="15"/>
      <c r="B193" s="52"/>
      <c r="C193" s="48" t="s">
        <v>183</v>
      </c>
      <c r="D193" s="53">
        <v>685</v>
      </c>
      <c r="E193" s="53">
        <v>352</v>
      </c>
      <c r="F193" s="53">
        <v>4</v>
      </c>
      <c r="G193" s="53">
        <v>21</v>
      </c>
      <c r="H193" s="53">
        <v>327</v>
      </c>
      <c r="I193" s="53">
        <v>89</v>
      </c>
      <c r="J193" s="53">
        <v>38</v>
      </c>
      <c r="K193" s="53">
        <v>103</v>
      </c>
      <c r="L193" s="53">
        <v>40</v>
      </c>
      <c r="M193" s="53">
        <v>20</v>
      </c>
      <c r="N193" s="53">
        <v>14</v>
      </c>
      <c r="O193" s="53">
        <v>4</v>
      </c>
      <c r="P193" s="53">
        <v>6</v>
      </c>
      <c r="Q193" s="53">
        <v>3</v>
      </c>
      <c r="R193" s="53">
        <v>3</v>
      </c>
      <c r="S193" s="53">
        <v>2</v>
      </c>
      <c r="T193" s="53">
        <v>0</v>
      </c>
      <c r="U193" s="53">
        <v>3</v>
      </c>
      <c r="V193" s="53">
        <v>2</v>
      </c>
    </row>
    <row r="194" spans="1:22" s="17" customFormat="1" ht="11.25" customHeight="1" x14ac:dyDescent="0.2">
      <c r="A194" s="15"/>
      <c r="B194" s="52"/>
      <c r="C194" s="48" t="s">
        <v>184</v>
      </c>
      <c r="D194" s="53">
        <v>8388</v>
      </c>
      <c r="E194" s="53">
        <v>4088</v>
      </c>
      <c r="F194" s="53">
        <v>120</v>
      </c>
      <c r="G194" s="53">
        <v>258</v>
      </c>
      <c r="H194" s="53">
        <v>3710</v>
      </c>
      <c r="I194" s="53">
        <v>1138</v>
      </c>
      <c r="J194" s="53">
        <v>413</v>
      </c>
      <c r="K194" s="53">
        <v>844</v>
      </c>
      <c r="L194" s="53">
        <v>686</v>
      </c>
      <c r="M194" s="53">
        <v>194</v>
      </c>
      <c r="N194" s="53">
        <v>40</v>
      </c>
      <c r="O194" s="53">
        <v>59</v>
      </c>
      <c r="P194" s="53">
        <v>79</v>
      </c>
      <c r="Q194" s="53">
        <v>61</v>
      </c>
      <c r="R194" s="53">
        <v>45</v>
      </c>
      <c r="S194" s="53">
        <v>11</v>
      </c>
      <c r="T194" s="53">
        <v>5</v>
      </c>
      <c r="U194" s="53">
        <v>35</v>
      </c>
      <c r="V194" s="53">
        <v>100</v>
      </c>
    </row>
    <row r="195" spans="1:22" s="17" customFormat="1" ht="11.25" customHeight="1" x14ac:dyDescent="0.2">
      <c r="A195" s="15"/>
      <c r="B195" s="52"/>
      <c r="C195" s="48" t="s">
        <v>185</v>
      </c>
      <c r="D195" s="53">
        <v>3982</v>
      </c>
      <c r="E195" s="53">
        <v>2323</v>
      </c>
      <c r="F195" s="53">
        <v>62</v>
      </c>
      <c r="G195" s="53">
        <v>124</v>
      </c>
      <c r="H195" s="53">
        <v>2137</v>
      </c>
      <c r="I195" s="53">
        <v>507</v>
      </c>
      <c r="J195" s="53">
        <v>250</v>
      </c>
      <c r="K195" s="53">
        <v>374</v>
      </c>
      <c r="L195" s="53">
        <v>336</v>
      </c>
      <c r="M195" s="53">
        <v>401</v>
      </c>
      <c r="N195" s="53">
        <v>21</v>
      </c>
      <c r="O195" s="53">
        <v>12</v>
      </c>
      <c r="P195" s="53">
        <v>38</v>
      </c>
      <c r="Q195" s="53">
        <v>113</v>
      </c>
      <c r="R195" s="53">
        <v>6</v>
      </c>
      <c r="S195" s="53">
        <v>2</v>
      </c>
      <c r="T195" s="53">
        <v>2</v>
      </c>
      <c r="U195" s="53">
        <v>10</v>
      </c>
      <c r="V195" s="53">
        <v>65</v>
      </c>
    </row>
    <row r="196" spans="1:22" s="17" customFormat="1" ht="11.25" customHeight="1" x14ac:dyDescent="0.2">
      <c r="A196" s="15"/>
      <c r="B196" s="52"/>
      <c r="C196" s="48" t="s">
        <v>186</v>
      </c>
      <c r="D196" s="53">
        <v>1033</v>
      </c>
      <c r="E196" s="53">
        <v>586</v>
      </c>
      <c r="F196" s="53">
        <v>13</v>
      </c>
      <c r="G196" s="53">
        <v>20</v>
      </c>
      <c r="H196" s="53">
        <v>553</v>
      </c>
      <c r="I196" s="53">
        <v>188</v>
      </c>
      <c r="J196" s="53">
        <v>90</v>
      </c>
      <c r="K196" s="53">
        <v>100</v>
      </c>
      <c r="L196" s="53">
        <v>105</v>
      </c>
      <c r="M196" s="53">
        <v>31</v>
      </c>
      <c r="N196" s="53">
        <v>1</v>
      </c>
      <c r="O196" s="53">
        <v>3</v>
      </c>
      <c r="P196" s="53">
        <v>14</v>
      </c>
      <c r="Q196" s="53">
        <v>2</v>
      </c>
      <c r="R196" s="53">
        <v>3</v>
      </c>
      <c r="S196" s="53">
        <v>2</v>
      </c>
      <c r="T196" s="53">
        <v>2</v>
      </c>
      <c r="U196" s="53">
        <v>6</v>
      </c>
      <c r="V196" s="53">
        <v>6</v>
      </c>
    </row>
    <row r="197" spans="1:22" s="17" customFormat="1" ht="11.25" customHeight="1" x14ac:dyDescent="0.2">
      <c r="A197" s="15"/>
      <c r="B197" s="52"/>
      <c r="C197" s="48" t="s">
        <v>187</v>
      </c>
      <c r="D197" s="53">
        <v>181</v>
      </c>
      <c r="E197" s="53">
        <v>76</v>
      </c>
      <c r="F197" s="53">
        <v>2</v>
      </c>
      <c r="G197" s="53">
        <v>2</v>
      </c>
      <c r="H197" s="53">
        <v>72</v>
      </c>
      <c r="I197" s="53">
        <v>31</v>
      </c>
      <c r="J197" s="53">
        <v>5</v>
      </c>
      <c r="K197" s="53">
        <v>5</v>
      </c>
      <c r="L197" s="53">
        <v>18</v>
      </c>
      <c r="M197" s="53">
        <v>4</v>
      </c>
      <c r="N197" s="53">
        <v>0</v>
      </c>
      <c r="O197" s="53">
        <v>0</v>
      </c>
      <c r="P197" s="53">
        <v>9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</row>
    <row r="198" spans="1:22" s="17" customFormat="1" ht="11.25" customHeight="1" x14ac:dyDescent="0.2">
      <c r="A198" s="15"/>
      <c r="B198" s="52"/>
      <c r="C198" s="48" t="s">
        <v>188</v>
      </c>
      <c r="D198" s="53">
        <v>4408</v>
      </c>
      <c r="E198" s="53">
        <v>2371</v>
      </c>
      <c r="F198" s="53">
        <v>50</v>
      </c>
      <c r="G198" s="53">
        <v>115</v>
      </c>
      <c r="H198" s="53">
        <v>2206</v>
      </c>
      <c r="I198" s="53">
        <v>656</v>
      </c>
      <c r="J198" s="53">
        <v>213</v>
      </c>
      <c r="K198" s="53">
        <v>639</v>
      </c>
      <c r="L198" s="53">
        <v>356</v>
      </c>
      <c r="M198" s="53">
        <v>143</v>
      </c>
      <c r="N198" s="53">
        <v>14</v>
      </c>
      <c r="O198" s="53">
        <v>20</v>
      </c>
      <c r="P198" s="53">
        <v>63</v>
      </c>
      <c r="Q198" s="53">
        <v>29</v>
      </c>
      <c r="R198" s="53">
        <v>24</v>
      </c>
      <c r="S198" s="53">
        <v>8</v>
      </c>
      <c r="T198" s="53">
        <v>2</v>
      </c>
      <c r="U198" s="53">
        <v>10</v>
      </c>
      <c r="V198" s="53">
        <v>29</v>
      </c>
    </row>
    <row r="199" spans="1:22" s="17" customFormat="1" ht="11.25" customHeight="1" x14ac:dyDescent="0.2">
      <c r="A199" s="15"/>
      <c r="B199" s="52"/>
      <c r="C199" s="48" t="s">
        <v>189</v>
      </c>
      <c r="D199" s="53">
        <v>51</v>
      </c>
      <c r="E199" s="53">
        <v>18</v>
      </c>
      <c r="F199" s="53">
        <v>0</v>
      </c>
      <c r="G199" s="53">
        <v>1</v>
      </c>
      <c r="H199" s="53">
        <v>17</v>
      </c>
      <c r="I199" s="53">
        <v>4</v>
      </c>
      <c r="J199" s="53">
        <v>4</v>
      </c>
      <c r="K199" s="53">
        <v>3</v>
      </c>
      <c r="L199" s="53">
        <v>6</v>
      </c>
      <c r="M199" s="53">
        <v>0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</row>
    <row r="200" spans="1:22" s="17" customFormat="1" ht="11.25" customHeight="1" x14ac:dyDescent="0.2">
      <c r="A200" s="15"/>
      <c r="B200" s="52"/>
      <c r="C200" s="48" t="s">
        <v>190</v>
      </c>
      <c r="D200" s="53">
        <v>1912</v>
      </c>
      <c r="E200" s="53">
        <v>959</v>
      </c>
      <c r="F200" s="53">
        <v>20</v>
      </c>
      <c r="G200" s="53">
        <v>75</v>
      </c>
      <c r="H200" s="53">
        <v>864</v>
      </c>
      <c r="I200" s="53">
        <v>216</v>
      </c>
      <c r="J200" s="53">
        <v>67</v>
      </c>
      <c r="K200" s="53">
        <v>353</v>
      </c>
      <c r="L200" s="53">
        <v>99</v>
      </c>
      <c r="M200" s="53">
        <v>64</v>
      </c>
      <c r="N200" s="53">
        <v>1</v>
      </c>
      <c r="O200" s="53">
        <v>3</v>
      </c>
      <c r="P200" s="53">
        <v>15</v>
      </c>
      <c r="Q200" s="53">
        <v>26</v>
      </c>
      <c r="R200" s="53">
        <v>4</v>
      </c>
      <c r="S200" s="53">
        <v>2</v>
      </c>
      <c r="T200" s="53">
        <v>1</v>
      </c>
      <c r="U200" s="53">
        <v>4</v>
      </c>
      <c r="V200" s="53">
        <v>9</v>
      </c>
    </row>
    <row r="201" spans="1:22" s="17" customFormat="1" ht="11.25" customHeight="1" x14ac:dyDescent="0.2">
      <c r="A201" s="15"/>
      <c r="B201" s="52"/>
      <c r="C201" s="48" t="s">
        <v>191</v>
      </c>
      <c r="D201" s="53">
        <v>251</v>
      </c>
      <c r="E201" s="53">
        <v>130</v>
      </c>
      <c r="F201" s="53">
        <v>2</v>
      </c>
      <c r="G201" s="53">
        <v>7</v>
      </c>
      <c r="H201" s="53">
        <v>121</v>
      </c>
      <c r="I201" s="53">
        <v>36</v>
      </c>
      <c r="J201" s="53">
        <v>14</v>
      </c>
      <c r="K201" s="53">
        <v>10</v>
      </c>
      <c r="L201" s="53">
        <v>51</v>
      </c>
      <c r="M201" s="53">
        <v>2</v>
      </c>
      <c r="N201" s="53">
        <v>1</v>
      </c>
      <c r="O201" s="53">
        <v>2</v>
      </c>
      <c r="P201" s="53">
        <v>0</v>
      </c>
      <c r="Q201" s="53">
        <v>1</v>
      </c>
      <c r="R201" s="53">
        <v>3</v>
      </c>
      <c r="S201" s="53">
        <v>0</v>
      </c>
      <c r="T201" s="53">
        <v>0</v>
      </c>
      <c r="U201" s="53">
        <v>0</v>
      </c>
      <c r="V201" s="53">
        <v>1</v>
      </c>
    </row>
    <row r="202" spans="1:22" s="17" customFormat="1" ht="11.25" customHeight="1" x14ac:dyDescent="0.2">
      <c r="A202" s="15"/>
      <c r="B202" s="52"/>
      <c r="C202" s="48" t="s">
        <v>192</v>
      </c>
      <c r="D202" s="53">
        <v>570</v>
      </c>
      <c r="E202" s="53">
        <v>280</v>
      </c>
      <c r="F202" s="53">
        <v>7</v>
      </c>
      <c r="G202" s="53">
        <v>8</v>
      </c>
      <c r="H202" s="53">
        <v>265</v>
      </c>
      <c r="I202" s="53">
        <v>81</v>
      </c>
      <c r="J202" s="53">
        <v>6</v>
      </c>
      <c r="K202" s="53">
        <v>69</v>
      </c>
      <c r="L202" s="53">
        <v>53</v>
      </c>
      <c r="M202" s="53">
        <v>28</v>
      </c>
      <c r="N202" s="53">
        <v>5</v>
      </c>
      <c r="O202" s="53">
        <v>1</v>
      </c>
      <c r="P202" s="53">
        <v>4</v>
      </c>
      <c r="Q202" s="53">
        <v>5</v>
      </c>
      <c r="R202" s="53">
        <v>0</v>
      </c>
      <c r="S202" s="53">
        <v>3</v>
      </c>
      <c r="T202" s="53">
        <v>0</v>
      </c>
      <c r="U202" s="53">
        <v>3</v>
      </c>
      <c r="V202" s="53">
        <v>7</v>
      </c>
    </row>
    <row r="203" spans="1:22" s="17" customFormat="1" ht="11.25" customHeight="1" x14ac:dyDescent="0.2">
      <c r="A203" s="15"/>
      <c r="B203" s="52"/>
      <c r="C203" s="48" t="s">
        <v>193</v>
      </c>
      <c r="D203" s="53">
        <v>93</v>
      </c>
      <c r="E203" s="53">
        <v>68</v>
      </c>
      <c r="F203" s="53">
        <v>1</v>
      </c>
      <c r="G203" s="53">
        <v>0</v>
      </c>
      <c r="H203" s="53">
        <v>67</v>
      </c>
      <c r="I203" s="53">
        <v>16</v>
      </c>
      <c r="J203" s="53">
        <v>2</v>
      </c>
      <c r="K203" s="53">
        <v>14</v>
      </c>
      <c r="L203" s="53">
        <v>15</v>
      </c>
      <c r="M203" s="53">
        <v>18</v>
      </c>
      <c r="N203" s="53">
        <v>0</v>
      </c>
      <c r="O203" s="53">
        <v>0</v>
      </c>
      <c r="P203" s="53">
        <v>1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1</v>
      </c>
    </row>
    <row r="204" spans="1:22" s="17" customFormat="1" ht="11.25" customHeight="1" x14ac:dyDescent="0.2">
      <c r="A204" s="15"/>
      <c r="B204" s="52"/>
      <c r="C204" s="48" t="s">
        <v>194</v>
      </c>
      <c r="D204" s="53">
        <v>290</v>
      </c>
      <c r="E204" s="53">
        <v>180</v>
      </c>
      <c r="F204" s="53">
        <v>4</v>
      </c>
      <c r="G204" s="53">
        <v>10</v>
      </c>
      <c r="H204" s="53">
        <v>166</v>
      </c>
      <c r="I204" s="53">
        <v>58</v>
      </c>
      <c r="J204" s="53">
        <v>18</v>
      </c>
      <c r="K204" s="53">
        <v>37</v>
      </c>
      <c r="L204" s="53">
        <v>26</v>
      </c>
      <c r="M204" s="53">
        <v>7</v>
      </c>
      <c r="N204" s="53">
        <v>4</v>
      </c>
      <c r="O204" s="53">
        <v>1</v>
      </c>
      <c r="P204" s="53">
        <v>4</v>
      </c>
      <c r="Q204" s="53">
        <v>5</v>
      </c>
      <c r="R204" s="53">
        <v>0</v>
      </c>
      <c r="S204" s="53">
        <v>0</v>
      </c>
      <c r="T204" s="53">
        <v>0</v>
      </c>
      <c r="U204" s="53">
        <v>2</v>
      </c>
      <c r="V204" s="53">
        <v>4</v>
      </c>
    </row>
    <row r="205" spans="1:22" s="17" customFormat="1" ht="11.25" customHeight="1" x14ac:dyDescent="0.2">
      <c r="A205" s="15"/>
      <c r="B205" s="52"/>
      <c r="C205" s="48" t="s">
        <v>195</v>
      </c>
      <c r="D205" s="53">
        <v>477</v>
      </c>
      <c r="E205" s="53">
        <v>229</v>
      </c>
      <c r="F205" s="53">
        <v>8</v>
      </c>
      <c r="G205" s="53">
        <v>6</v>
      </c>
      <c r="H205" s="53">
        <v>215</v>
      </c>
      <c r="I205" s="53">
        <v>58</v>
      </c>
      <c r="J205" s="53">
        <v>28</v>
      </c>
      <c r="K205" s="53">
        <v>27</v>
      </c>
      <c r="L205" s="53">
        <v>47</v>
      </c>
      <c r="M205" s="53">
        <v>28</v>
      </c>
      <c r="N205" s="53">
        <v>3</v>
      </c>
      <c r="O205" s="53">
        <v>2</v>
      </c>
      <c r="P205" s="53">
        <v>8</v>
      </c>
      <c r="Q205" s="53">
        <v>3</v>
      </c>
      <c r="R205" s="53">
        <v>1</v>
      </c>
      <c r="S205" s="53">
        <v>3</v>
      </c>
      <c r="T205" s="53">
        <v>0</v>
      </c>
      <c r="U205" s="53">
        <v>4</v>
      </c>
      <c r="V205" s="53">
        <v>3</v>
      </c>
    </row>
    <row r="206" spans="1:22" s="17" customFormat="1" ht="11.25" customHeight="1" x14ac:dyDescent="0.2">
      <c r="A206" s="15"/>
      <c r="B206" s="52"/>
      <c r="C206" s="48" t="s">
        <v>196</v>
      </c>
      <c r="D206" s="53">
        <v>113</v>
      </c>
      <c r="E206" s="53">
        <v>65</v>
      </c>
      <c r="F206" s="53">
        <v>1</v>
      </c>
      <c r="G206" s="53">
        <v>2</v>
      </c>
      <c r="H206" s="53">
        <v>62</v>
      </c>
      <c r="I206" s="53">
        <v>18</v>
      </c>
      <c r="J206" s="53">
        <v>3</v>
      </c>
      <c r="K206" s="53">
        <v>25</v>
      </c>
      <c r="L206" s="53">
        <v>10</v>
      </c>
      <c r="M206" s="53">
        <v>2</v>
      </c>
      <c r="N206" s="53">
        <v>0</v>
      </c>
      <c r="O206" s="53">
        <v>0</v>
      </c>
      <c r="P206" s="53">
        <v>2</v>
      </c>
      <c r="Q206" s="53">
        <v>0</v>
      </c>
      <c r="R206" s="53">
        <v>2</v>
      </c>
      <c r="S206" s="53">
        <v>0</v>
      </c>
      <c r="T206" s="53">
        <v>0</v>
      </c>
      <c r="U206" s="53">
        <v>0</v>
      </c>
      <c r="V206" s="53">
        <v>0</v>
      </c>
    </row>
    <row r="207" spans="1:22" s="17" customFormat="1" ht="11.25" customHeight="1" x14ac:dyDescent="0.2">
      <c r="A207" s="15"/>
      <c r="B207" s="52"/>
      <c r="C207" s="48" t="s">
        <v>197</v>
      </c>
      <c r="D207" s="53">
        <v>472</v>
      </c>
      <c r="E207" s="53">
        <v>224</v>
      </c>
      <c r="F207" s="53">
        <v>5</v>
      </c>
      <c r="G207" s="53">
        <v>7</v>
      </c>
      <c r="H207" s="53">
        <v>212</v>
      </c>
      <c r="I207" s="53">
        <v>99</v>
      </c>
      <c r="J207" s="53">
        <v>17</v>
      </c>
      <c r="K207" s="53">
        <v>32</v>
      </c>
      <c r="L207" s="53">
        <v>38</v>
      </c>
      <c r="M207" s="53">
        <v>16</v>
      </c>
      <c r="N207" s="53">
        <v>0</v>
      </c>
      <c r="O207" s="53">
        <v>0</v>
      </c>
      <c r="P207" s="53">
        <v>0</v>
      </c>
      <c r="Q207" s="53">
        <v>1</v>
      </c>
      <c r="R207" s="53">
        <v>1</v>
      </c>
      <c r="S207" s="53">
        <v>2</v>
      </c>
      <c r="T207" s="53">
        <v>0</v>
      </c>
      <c r="U207" s="53">
        <v>3</v>
      </c>
      <c r="V207" s="53">
        <v>3</v>
      </c>
    </row>
    <row r="208" spans="1:22" s="17" customFormat="1" ht="11.25" customHeight="1" x14ac:dyDescent="0.2">
      <c r="A208" s="15"/>
      <c r="B208" s="52"/>
      <c r="C208" s="48" t="s">
        <v>198</v>
      </c>
      <c r="D208" s="53">
        <v>90</v>
      </c>
      <c r="E208" s="53">
        <v>46</v>
      </c>
      <c r="F208" s="53">
        <v>1</v>
      </c>
      <c r="G208" s="53">
        <v>0</v>
      </c>
      <c r="H208" s="53">
        <v>45</v>
      </c>
      <c r="I208" s="53">
        <v>6</v>
      </c>
      <c r="J208" s="53">
        <v>5</v>
      </c>
      <c r="K208" s="53">
        <v>12</v>
      </c>
      <c r="L208" s="53">
        <v>15</v>
      </c>
      <c r="M208" s="53">
        <v>3</v>
      </c>
      <c r="N208" s="53">
        <v>0</v>
      </c>
      <c r="O208" s="53">
        <v>0</v>
      </c>
      <c r="P208" s="53">
        <v>2</v>
      </c>
      <c r="Q208" s="53">
        <v>0</v>
      </c>
      <c r="R208" s="53">
        <v>0</v>
      </c>
      <c r="S208" s="53">
        <v>0</v>
      </c>
      <c r="T208" s="53">
        <v>0</v>
      </c>
      <c r="U208" s="53">
        <v>2</v>
      </c>
      <c r="V208" s="53">
        <v>0</v>
      </c>
    </row>
    <row r="209" spans="1:22" s="17" customFormat="1" ht="11.25" customHeight="1" x14ac:dyDescent="0.2">
      <c r="A209" s="15"/>
      <c r="B209" s="52"/>
      <c r="C209" s="48" t="s">
        <v>199</v>
      </c>
      <c r="D209" s="53">
        <v>531</v>
      </c>
      <c r="E209" s="53">
        <v>333</v>
      </c>
      <c r="F209" s="53">
        <v>5</v>
      </c>
      <c r="G209" s="53">
        <v>8</v>
      </c>
      <c r="H209" s="53">
        <v>320</v>
      </c>
      <c r="I209" s="53">
        <v>88</v>
      </c>
      <c r="J209" s="53">
        <v>42</v>
      </c>
      <c r="K209" s="53">
        <v>65</v>
      </c>
      <c r="L209" s="53">
        <v>54</v>
      </c>
      <c r="M209" s="53">
        <v>37</v>
      </c>
      <c r="N209" s="53">
        <v>1</v>
      </c>
      <c r="O209" s="53">
        <v>1</v>
      </c>
      <c r="P209" s="53">
        <v>15</v>
      </c>
      <c r="Q209" s="53">
        <v>2</v>
      </c>
      <c r="R209" s="53">
        <v>2</v>
      </c>
      <c r="S209" s="53">
        <v>1</v>
      </c>
      <c r="T209" s="53">
        <v>0</v>
      </c>
      <c r="U209" s="53">
        <v>2</v>
      </c>
      <c r="V209" s="53">
        <v>10</v>
      </c>
    </row>
    <row r="210" spans="1:22" s="17" customFormat="1" ht="11.25" customHeight="1" x14ac:dyDescent="0.2">
      <c r="A210" s="15"/>
      <c r="B210" s="52"/>
      <c r="C210" s="48" t="s">
        <v>200</v>
      </c>
      <c r="D210" s="53">
        <v>1370</v>
      </c>
      <c r="E210" s="53">
        <v>762</v>
      </c>
      <c r="F210" s="53">
        <v>16</v>
      </c>
      <c r="G210" s="53">
        <v>37</v>
      </c>
      <c r="H210" s="53">
        <v>709</v>
      </c>
      <c r="I210" s="53">
        <v>181</v>
      </c>
      <c r="J210" s="53">
        <v>104</v>
      </c>
      <c r="K210" s="53">
        <v>155</v>
      </c>
      <c r="L210" s="53">
        <v>132</v>
      </c>
      <c r="M210" s="53">
        <v>59</v>
      </c>
      <c r="N210" s="53">
        <v>20</v>
      </c>
      <c r="O210" s="53">
        <v>3</v>
      </c>
      <c r="P210" s="53">
        <v>20</v>
      </c>
      <c r="Q210" s="53">
        <v>7</v>
      </c>
      <c r="R210" s="53">
        <v>14</v>
      </c>
      <c r="S210" s="53">
        <v>1</v>
      </c>
      <c r="T210" s="53">
        <v>1</v>
      </c>
      <c r="U210" s="53">
        <v>2</v>
      </c>
      <c r="V210" s="53">
        <v>10</v>
      </c>
    </row>
    <row r="211" spans="1:22" s="17" customFormat="1" ht="11.25" customHeight="1" x14ac:dyDescent="0.2">
      <c r="A211" s="15"/>
      <c r="B211" s="52"/>
      <c r="C211" s="48" t="s">
        <v>201</v>
      </c>
      <c r="D211" s="53">
        <v>80</v>
      </c>
      <c r="E211" s="53">
        <v>50</v>
      </c>
      <c r="F211" s="53">
        <v>0</v>
      </c>
      <c r="G211" s="53">
        <v>1</v>
      </c>
      <c r="H211" s="53">
        <v>49</v>
      </c>
      <c r="I211" s="53">
        <v>17</v>
      </c>
      <c r="J211" s="53">
        <v>4</v>
      </c>
      <c r="K211" s="53">
        <v>19</v>
      </c>
      <c r="L211" s="53">
        <v>4</v>
      </c>
      <c r="M211" s="53">
        <v>2</v>
      </c>
      <c r="N211" s="53">
        <v>1</v>
      </c>
      <c r="O211" s="53">
        <v>1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1</v>
      </c>
    </row>
    <row r="212" spans="1:22" s="17" customFormat="1" ht="11.25" customHeight="1" x14ac:dyDescent="0.2">
      <c r="A212" s="15"/>
      <c r="B212" s="52"/>
      <c r="C212" s="48" t="s">
        <v>202</v>
      </c>
      <c r="D212" s="53">
        <v>689</v>
      </c>
      <c r="E212" s="53">
        <v>478</v>
      </c>
      <c r="F212" s="53">
        <v>25</v>
      </c>
      <c r="G212" s="53">
        <v>23</v>
      </c>
      <c r="H212" s="53">
        <v>430</v>
      </c>
      <c r="I212" s="53">
        <v>140</v>
      </c>
      <c r="J212" s="53">
        <v>65</v>
      </c>
      <c r="K212" s="53">
        <v>63</v>
      </c>
      <c r="L212" s="53">
        <v>105</v>
      </c>
      <c r="M212" s="53">
        <v>23</v>
      </c>
      <c r="N212" s="53">
        <v>4</v>
      </c>
      <c r="O212" s="53">
        <v>0</v>
      </c>
      <c r="P212" s="53">
        <v>15</v>
      </c>
      <c r="Q212" s="53">
        <v>5</v>
      </c>
      <c r="R212" s="53">
        <v>1</v>
      </c>
      <c r="S212" s="53">
        <v>0</v>
      </c>
      <c r="T212" s="53">
        <v>1</v>
      </c>
      <c r="U212" s="53">
        <v>1</v>
      </c>
      <c r="V212" s="53">
        <v>7</v>
      </c>
    </row>
    <row r="213" spans="1:22" s="17" customFormat="1" ht="11.25" customHeight="1" x14ac:dyDescent="0.2">
      <c r="A213" s="15"/>
      <c r="B213" s="52"/>
      <c r="C213" s="48" t="s">
        <v>203</v>
      </c>
      <c r="D213" s="53">
        <v>488</v>
      </c>
      <c r="E213" s="53">
        <v>274</v>
      </c>
      <c r="F213" s="53">
        <v>4</v>
      </c>
      <c r="G213" s="53">
        <v>12</v>
      </c>
      <c r="H213" s="53">
        <v>258</v>
      </c>
      <c r="I213" s="53">
        <v>97</v>
      </c>
      <c r="J213" s="53">
        <v>24</v>
      </c>
      <c r="K213" s="53">
        <v>71</v>
      </c>
      <c r="L213" s="53">
        <v>30</v>
      </c>
      <c r="M213" s="53">
        <v>17</v>
      </c>
      <c r="N213" s="53">
        <v>1</v>
      </c>
      <c r="O213" s="53">
        <v>0</v>
      </c>
      <c r="P213" s="53">
        <v>8</v>
      </c>
      <c r="Q213" s="53">
        <v>0</v>
      </c>
      <c r="R213" s="53">
        <v>2</v>
      </c>
      <c r="S213" s="53">
        <v>1</v>
      </c>
      <c r="T213" s="53">
        <v>0</v>
      </c>
      <c r="U213" s="53">
        <v>3</v>
      </c>
      <c r="V213" s="53">
        <v>4</v>
      </c>
    </row>
    <row r="214" spans="1:22" s="17" customFormat="1" ht="11.25" customHeight="1" x14ac:dyDescent="0.2">
      <c r="A214" s="15"/>
      <c r="B214" s="52"/>
      <c r="C214" s="52" t="s">
        <v>204</v>
      </c>
      <c r="D214" s="54">
        <v>286</v>
      </c>
      <c r="E214" s="54">
        <v>132</v>
      </c>
      <c r="F214" s="54">
        <v>2</v>
      </c>
      <c r="G214" s="54">
        <v>5</v>
      </c>
      <c r="H214" s="54">
        <v>125</v>
      </c>
      <c r="I214" s="54">
        <v>39</v>
      </c>
      <c r="J214" s="54">
        <v>18</v>
      </c>
      <c r="K214" s="54">
        <v>27</v>
      </c>
      <c r="L214" s="54">
        <v>23</v>
      </c>
      <c r="M214" s="54">
        <v>5</v>
      </c>
      <c r="N214" s="54">
        <v>7</v>
      </c>
      <c r="O214" s="54">
        <v>0</v>
      </c>
      <c r="P214" s="54">
        <v>0</v>
      </c>
      <c r="Q214" s="54">
        <v>0</v>
      </c>
      <c r="R214" s="54">
        <v>2</v>
      </c>
      <c r="S214" s="54">
        <v>3</v>
      </c>
      <c r="T214" s="54">
        <v>0</v>
      </c>
      <c r="U214" s="54">
        <v>1</v>
      </c>
      <c r="V214" s="54">
        <v>0</v>
      </c>
    </row>
    <row r="215" spans="1:22" s="17" customFormat="1" ht="11.25" customHeight="1" x14ac:dyDescent="0.2">
      <c r="A215" s="320"/>
      <c r="B215" s="320"/>
      <c r="C215" s="320"/>
      <c r="D215" s="320"/>
      <c r="E215" s="320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</row>
    <row r="216" spans="1:22" s="15" customFormat="1" ht="11.25" customHeight="1" x14ac:dyDescent="0.2">
      <c r="A216" s="320" t="s">
        <v>205</v>
      </c>
      <c r="B216" s="320"/>
      <c r="C216" s="320"/>
      <c r="D216" s="14">
        <f t="shared" ref="D216:M216" si="90">SUM(D217:D238)</f>
        <v>4062</v>
      </c>
      <c r="E216" s="14">
        <f t="shared" si="90"/>
        <v>2595</v>
      </c>
      <c r="F216" s="14">
        <f t="shared" si="90"/>
        <v>46</v>
      </c>
      <c r="G216" s="14">
        <f t="shared" si="90"/>
        <v>74</v>
      </c>
      <c r="H216" s="14">
        <f t="shared" si="90"/>
        <v>2475</v>
      </c>
      <c r="I216" s="14">
        <f t="shared" si="90"/>
        <v>681</v>
      </c>
      <c r="J216" s="14">
        <f t="shared" si="90"/>
        <v>278</v>
      </c>
      <c r="K216" s="14">
        <f t="shared" si="90"/>
        <v>774</v>
      </c>
      <c r="L216" s="14">
        <f t="shared" si="90"/>
        <v>399</v>
      </c>
      <c r="M216" s="14">
        <f t="shared" si="90"/>
        <v>134</v>
      </c>
      <c r="N216" s="14">
        <f t="shared" ref="N216:V216" si="91">SUM(N217:N238)</f>
        <v>20</v>
      </c>
      <c r="O216" s="14">
        <f t="shared" si="91"/>
        <v>2</v>
      </c>
      <c r="P216" s="14">
        <f t="shared" si="91"/>
        <v>43</v>
      </c>
      <c r="Q216" s="14">
        <f t="shared" si="91"/>
        <v>34</v>
      </c>
      <c r="R216" s="14">
        <f t="shared" si="91"/>
        <v>25</v>
      </c>
      <c r="S216" s="14">
        <f t="shared" si="91"/>
        <v>0</v>
      </c>
      <c r="T216" s="14">
        <f t="shared" si="91"/>
        <v>0</v>
      </c>
      <c r="U216" s="14">
        <f t="shared" si="91"/>
        <v>21</v>
      </c>
      <c r="V216" s="14">
        <f t="shared" si="91"/>
        <v>64</v>
      </c>
    </row>
    <row r="217" spans="1:22" s="17" customFormat="1" ht="11.25" customHeight="1" x14ac:dyDescent="0.2">
      <c r="A217" s="15"/>
      <c r="B217" s="52"/>
      <c r="C217" s="48" t="s">
        <v>310</v>
      </c>
      <c r="D217" s="53">
        <v>283</v>
      </c>
      <c r="E217" s="53">
        <v>153</v>
      </c>
      <c r="F217" s="53">
        <v>5</v>
      </c>
      <c r="G217" s="53">
        <v>8</v>
      </c>
      <c r="H217" s="53">
        <v>140</v>
      </c>
      <c r="I217" s="53">
        <v>37</v>
      </c>
      <c r="J217" s="53">
        <v>30</v>
      </c>
      <c r="K217" s="53">
        <v>15</v>
      </c>
      <c r="L217" s="53">
        <v>31</v>
      </c>
      <c r="M217" s="53">
        <v>10</v>
      </c>
      <c r="N217" s="53">
        <v>3</v>
      </c>
      <c r="O217" s="53">
        <v>0</v>
      </c>
      <c r="P217" s="53">
        <v>3</v>
      </c>
      <c r="Q217" s="53">
        <v>1</v>
      </c>
      <c r="R217" s="53">
        <v>5</v>
      </c>
      <c r="S217" s="53">
        <v>0</v>
      </c>
      <c r="T217" s="53">
        <v>0</v>
      </c>
      <c r="U217" s="53">
        <v>3</v>
      </c>
      <c r="V217" s="53">
        <v>2</v>
      </c>
    </row>
    <row r="218" spans="1:22" s="17" customFormat="1" ht="11.25" customHeight="1" x14ac:dyDescent="0.2">
      <c r="A218" s="15"/>
      <c r="B218" s="52"/>
      <c r="C218" s="48" t="s">
        <v>206</v>
      </c>
      <c r="D218" s="53">
        <v>379</v>
      </c>
      <c r="E218" s="53">
        <v>266</v>
      </c>
      <c r="F218" s="53">
        <v>9</v>
      </c>
      <c r="G218" s="53">
        <v>6</v>
      </c>
      <c r="H218" s="53">
        <v>251</v>
      </c>
      <c r="I218" s="53">
        <v>66</v>
      </c>
      <c r="J218" s="53">
        <v>16</v>
      </c>
      <c r="K218" s="53">
        <v>76</v>
      </c>
      <c r="L218" s="53">
        <v>48</v>
      </c>
      <c r="M218" s="53">
        <v>16</v>
      </c>
      <c r="N218" s="53">
        <v>2</v>
      </c>
      <c r="O218" s="53">
        <v>0</v>
      </c>
      <c r="P218" s="53">
        <v>3</v>
      </c>
      <c r="Q218" s="53">
        <v>2</v>
      </c>
      <c r="R218" s="53">
        <v>3</v>
      </c>
      <c r="S218" s="53">
        <v>0</v>
      </c>
      <c r="T218" s="53">
        <v>0</v>
      </c>
      <c r="U218" s="53">
        <v>1</v>
      </c>
      <c r="V218" s="53">
        <v>18</v>
      </c>
    </row>
    <row r="219" spans="1:22" s="17" customFormat="1" ht="11.25" customHeight="1" x14ac:dyDescent="0.2">
      <c r="A219" s="15"/>
      <c r="B219" s="52"/>
      <c r="C219" s="48" t="s">
        <v>311</v>
      </c>
      <c r="D219" s="53">
        <v>174</v>
      </c>
      <c r="E219" s="53">
        <v>115</v>
      </c>
      <c r="F219" s="53">
        <v>1</v>
      </c>
      <c r="G219" s="53">
        <v>0</v>
      </c>
      <c r="H219" s="53">
        <v>114</v>
      </c>
      <c r="I219" s="53">
        <v>54</v>
      </c>
      <c r="J219" s="53">
        <v>12</v>
      </c>
      <c r="K219" s="53">
        <v>31</v>
      </c>
      <c r="L219" s="53">
        <v>9</v>
      </c>
      <c r="M219" s="53">
        <v>3</v>
      </c>
      <c r="N219" s="53">
        <v>0</v>
      </c>
      <c r="O219" s="53">
        <v>0</v>
      </c>
      <c r="P219" s="53">
        <v>0</v>
      </c>
      <c r="Q219" s="53">
        <v>1</v>
      </c>
      <c r="R219" s="53">
        <v>0</v>
      </c>
      <c r="S219" s="53">
        <v>0</v>
      </c>
      <c r="T219" s="53">
        <v>0</v>
      </c>
      <c r="U219" s="53">
        <v>2</v>
      </c>
      <c r="V219" s="53">
        <v>2</v>
      </c>
    </row>
    <row r="220" spans="1:22" s="17" customFormat="1" ht="11.25" customHeight="1" x14ac:dyDescent="0.2">
      <c r="A220" s="15"/>
      <c r="B220" s="52"/>
      <c r="C220" s="48" t="s">
        <v>207</v>
      </c>
      <c r="D220" s="53">
        <v>60</v>
      </c>
      <c r="E220" s="53">
        <v>38</v>
      </c>
      <c r="F220" s="53">
        <v>0</v>
      </c>
      <c r="G220" s="53">
        <v>1</v>
      </c>
      <c r="H220" s="53">
        <v>37</v>
      </c>
      <c r="I220" s="53">
        <v>11</v>
      </c>
      <c r="J220" s="53">
        <v>3</v>
      </c>
      <c r="K220" s="53">
        <v>11</v>
      </c>
      <c r="L220" s="53">
        <v>7</v>
      </c>
      <c r="M220" s="53">
        <v>0</v>
      </c>
      <c r="N220" s="53">
        <v>0</v>
      </c>
      <c r="O220" s="53">
        <v>0</v>
      </c>
      <c r="P220" s="53">
        <v>0</v>
      </c>
      <c r="Q220" s="53">
        <v>3</v>
      </c>
      <c r="R220" s="53">
        <v>0</v>
      </c>
      <c r="S220" s="53">
        <v>0</v>
      </c>
      <c r="T220" s="53">
        <v>0</v>
      </c>
      <c r="U220" s="53">
        <v>1</v>
      </c>
      <c r="V220" s="53">
        <v>1</v>
      </c>
    </row>
    <row r="221" spans="1:22" s="17" customFormat="1" ht="11.25" customHeight="1" x14ac:dyDescent="0.2">
      <c r="A221" s="15"/>
      <c r="B221" s="52"/>
      <c r="C221" s="48" t="s">
        <v>312</v>
      </c>
      <c r="D221" s="53">
        <v>68</v>
      </c>
      <c r="E221" s="53">
        <v>47</v>
      </c>
      <c r="F221" s="53">
        <v>0</v>
      </c>
      <c r="G221" s="53">
        <v>1</v>
      </c>
      <c r="H221" s="53">
        <v>46</v>
      </c>
      <c r="I221" s="53">
        <v>10</v>
      </c>
      <c r="J221" s="53">
        <v>3</v>
      </c>
      <c r="K221" s="53">
        <v>15</v>
      </c>
      <c r="L221" s="53">
        <v>9</v>
      </c>
      <c r="M221" s="53">
        <v>4</v>
      </c>
      <c r="N221" s="53">
        <v>1</v>
      </c>
      <c r="O221" s="53">
        <v>0</v>
      </c>
      <c r="P221" s="53">
        <v>1</v>
      </c>
      <c r="Q221" s="53">
        <v>1</v>
      </c>
      <c r="R221" s="53">
        <v>0</v>
      </c>
      <c r="S221" s="53">
        <v>0</v>
      </c>
      <c r="T221" s="53">
        <v>0</v>
      </c>
      <c r="U221" s="53">
        <v>1</v>
      </c>
      <c r="V221" s="53">
        <v>1</v>
      </c>
    </row>
    <row r="222" spans="1:22" s="17" customFormat="1" ht="11.25" customHeight="1" x14ac:dyDescent="0.2">
      <c r="A222" s="15"/>
      <c r="B222" s="52"/>
      <c r="C222" s="48" t="s">
        <v>313</v>
      </c>
      <c r="D222" s="53">
        <v>42</v>
      </c>
      <c r="E222" s="53">
        <v>30</v>
      </c>
      <c r="F222" s="53">
        <v>0</v>
      </c>
      <c r="G222" s="53">
        <v>0</v>
      </c>
      <c r="H222" s="53">
        <v>30</v>
      </c>
      <c r="I222" s="53">
        <v>9</v>
      </c>
      <c r="J222" s="53">
        <v>2</v>
      </c>
      <c r="K222" s="53">
        <v>12</v>
      </c>
      <c r="L222" s="53">
        <v>0</v>
      </c>
      <c r="M222" s="53">
        <v>6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1</v>
      </c>
      <c r="V222" s="53">
        <v>0</v>
      </c>
    </row>
    <row r="223" spans="1:22" s="17" customFormat="1" ht="11.25" customHeight="1" x14ac:dyDescent="0.2">
      <c r="A223" s="15"/>
      <c r="B223" s="52"/>
      <c r="C223" s="48" t="s">
        <v>208</v>
      </c>
      <c r="D223" s="53">
        <v>55</v>
      </c>
      <c r="E223" s="53">
        <v>34</v>
      </c>
      <c r="F223" s="53">
        <v>0</v>
      </c>
      <c r="G223" s="53">
        <v>6</v>
      </c>
      <c r="H223" s="53">
        <v>28</v>
      </c>
      <c r="I223" s="53">
        <v>4</v>
      </c>
      <c r="J223" s="53">
        <v>0</v>
      </c>
      <c r="K223" s="53">
        <v>10</v>
      </c>
      <c r="L223" s="53">
        <v>5</v>
      </c>
      <c r="M223" s="53">
        <v>5</v>
      </c>
      <c r="N223" s="53">
        <v>0</v>
      </c>
      <c r="O223" s="53">
        <v>1</v>
      </c>
      <c r="P223" s="53">
        <v>3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</row>
    <row r="224" spans="1:22" s="17" customFormat="1" ht="11.25" customHeight="1" x14ac:dyDescent="0.2">
      <c r="A224" s="15"/>
      <c r="B224" s="52"/>
      <c r="C224" s="48" t="s">
        <v>314</v>
      </c>
      <c r="D224" s="53">
        <v>367</v>
      </c>
      <c r="E224" s="53">
        <v>272</v>
      </c>
      <c r="F224" s="53">
        <v>3</v>
      </c>
      <c r="G224" s="53">
        <v>4</v>
      </c>
      <c r="H224" s="53">
        <v>265</v>
      </c>
      <c r="I224" s="53">
        <v>37</v>
      </c>
      <c r="J224" s="53">
        <v>29</v>
      </c>
      <c r="K224" s="53">
        <v>129</v>
      </c>
      <c r="L224" s="53">
        <v>43</v>
      </c>
      <c r="M224" s="53">
        <v>6</v>
      </c>
      <c r="N224" s="53">
        <v>2</v>
      </c>
      <c r="O224" s="53">
        <v>0</v>
      </c>
      <c r="P224" s="53">
        <v>4</v>
      </c>
      <c r="Q224" s="53">
        <v>1</v>
      </c>
      <c r="R224" s="53">
        <v>1</v>
      </c>
      <c r="S224" s="53">
        <v>0</v>
      </c>
      <c r="T224" s="53">
        <v>0</v>
      </c>
      <c r="U224" s="53">
        <v>4</v>
      </c>
      <c r="V224" s="53">
        <v>9</v>
      </c>
    </row>
    <row r="225" spans="1:22" s="17" customFormat="1" ht="11.25" customHeight="1" x14ac:dyDescent="0.2">
      <c r="A225" s="15"/>
      <c r="B225" s="52"/>
      <c r="C225" s="48" t="s">
        <v>209</v>
      </c>
      <c r="D225" s="53">
        <v>54</v>
      </c>
      <c r="E225" s="53">
        <v>28</v>
      </c>
      <c r="F225" s="53">
        <v>0</v>
      </c>
      <c r="G225" s="53">
        <v>1</v>
      </c>
      <c r="H225" s="53">
        <v>27</v>
      </c>
      <c r="I225" s="53">
        <v>8</v>
      </c>
      <c r="J225" s="53">
        <v>5</v>
      </c>
      <c r="K225" s="53">
        <v>2</v>
      </c>
      <c r="L225" s="53">
        <v>7</v>
      </c>
      <c r="M225" s="53">
        <v>4</v>
      </c>
      <c r="N225" s="53">
        <v>0</v>
      </c>
      <c r="O225" s="53">
        <v>0</v>
      </c>
      <c r="P225" s="53">
        <v>1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</row>
    <row r="226" spans="1:22" s="17" customFormat="1" ht="11.25" customHeight="1" x14ac:dyDescent="0.2">
      <c r="A226" s="15"/>
      <c r="B226" s="52"/>
      <c r="C226" s="48" t="s">
        <v>210</v>
      </c>
      <c r="D226" s="53">
        <v>304</v>
      </c>
      <c r="E226" s="53">
        <v>169</v>
      </c>
      <c r="F226" s="53">
        <v>4</v>
      </c>
      <c r="G226" s="53">
        <v>9</v>
      </c>
      <c r="H226" s="53">
        <v>156</v>
      </c>
      <c r="I226" s="53">
        <v>60</v>
      </c>
      <c r="J226" s="53">
        <v>15</v>
      </c>
      <c r="K226" s="53">
        <v>46</v>
      </c>
      <c r="L226" s="53">
        <v>15</v>
      </c>
      <c r="M226" s="53">
        <v>6</v>
      </c>
      <c r="N226" s="53">
        <v>1</v>
      </c>
      <c r="O226" s="53">
        <v>1</v>
      </c>
      <c r="P226" s="53">
        <v>3</v>
      </c>
      <c r="Q226" s="53">
        <v>4</v>
      </c>
      <c r="R226" s="53">
        <v>1</v>
      </c>
      <c r="S226" s="53">
        <v>0</v>
      </c>
      <c r="T226" s="53">
        <v>0</v>
      </c>
      <c r="U226" s="53">
        <v>1</v>
      </c>
      <c r="V226" s="53">
        <v>3</v>
      </c>
    </row>
    <row r="227" spans="1:22" s="17" customFormat="1" ht="11.25" customHeight="1" x14ac:dyDescent="0.2">
      <c r="A227" s="15"/>
      <c r="B227" s="52"/>
      <c r="C227" s="48" t="s">
        <v>315</v>
      </c>
      <c r="D227" s="53">
        <v>77</v>
      </c>
      <c r="E227" s="53">
        <v>48</v>
      </c>
      <c r="F227" s="53">
        <v>0</v>
      </c>
      <c r="G227" s="53">
        <v>3</v>
      </c>
      <c r="H227" s="53">
        <v>45</v>
      </c>
      <c r="I227" s="53">
        <v>15</v>
      </c>
      <c r="J227" s="53">
        <v>5</v>
      </c>
      <c r="K227" s="53">
        <v>15</v>
      </c>
      <c r="L227" s="53">
        <v>7</v>
      </c>
      <c r="M227" s="53">
        <v>2</v>
      </c>
      <c r="N227" s="53">
        <v>0</v>
      </c>
      <c r="O227" s="53">
        <v>0</v>
      </c>
      <c r="P227" s="53">
        <v>1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  <c r="V227" s="53">
        <v>0</v>
      </c>
    </row>
    <row r="228" spans="1:22" s="17" customFormat="1" ht="11.25" customHeight="1" x14ac:dyDescent="0.2">
      <c r="A228" s="15"/>
      <c r="B228" s="52"/>
      <c r="C228" s="48" t="s">
        <v>316</v>
      </c>
      <c r="D228" s="53">
        <v>44</v>
      </c>
      <c r="E228" s="53">
        <v>28</v>
      </c>
      <c r="F228" s="53">
        <v>0</v>
      </c>
      <c r="G228" s="53">
        <v>0</v>
      </c>
      <c r="H228" s="53">
        <v>28</v>
      </c>
      <c r="I228" s="53">
        <v>3</v>
      </c>
      <c r="J228" s="53">
        <v>2</v>
      </c>
      <c r="K228" s="53">
        <v>19</v>
      </c>
      <c r="L228" s="53">
        <v>0</v>
      </c>
      <c r="M228" s="53">
        <v>3</v>
      </c>
      <c r="N228" s="53">
        <v>0</v>
      </c>
      <c r="O228" s="53">
        <v>0</v>
      </c>
      <c r="P228" s="53">
        <v>0</v>
      </c>
      <c r="Q228" s="53">
        <v>0</v>
      </c>
      <c r="R228" s="53">
        <v>1</v>
      </c>
      <c r="S228" s="53">
        <v>0</v>
      </c>
      <c r="T228" s="53">
        <v>0</v>
      </c>
      <c r="U228" s="53">
        <v>0</v>
      </c>
      <c r="V228" s="53">
        <v>0</v>
      </c>
    </row>
    <row r="229" spans="1:22" s="17" customFormat="1" ht="11.25" customHeight="1" x14ac:dyDescent="0.2">
      <c r="A229" s="15"/>
      <c r="B229" s="52"/>
      <c r="C229" s="48" t="s">
        <v>317</v>
      </c>
      <c r="D229" s="53">
        <v>155</v>
      </c>
      <c r="E229" s="53">
        <v>116</v>
      </c>
      <c r="F229" s="53">
        <v>2</v>
      </c>
      <c r="G229" s="53">
        <v>3</v>
      </c>
      <c r="H229" s="53">
        <v>111</v>
      </c>
      <c r="I229" s="53">
        <v>37</v>
      </c>
      <c r="J229" s="53">
        <v>14</v>
      </c>
      <c r="K229" s="53">
        <v>38</v>
      </c>
      <c r="L229" s="53">
        <v>8</v>
      </c>
      <c r="M229" s="53">
        <v>9</v>
      </c>
      <c r="N229" s="53">
        <v>0</v>
      </c>
      <c r="O229" s="53">
        <v>0</v>
      </c>
      <c r="P229" s="53">
        <v>2</v>
      </c>
      <c r="Q229" s="53">
        <v>1</v>
      </c>
      <c r="R229" s="53">
        <v>2</v>
      </c>
      <c r="S229" s="53">
        <v>0</v>
      </c>
      <c r="T229" s="53">
        <v>0</v>
      </c>
      <c r="U229" s="53">
        <v>0</v>
      </c>
      <c r="V229" s="53">
        <v>0</v>
      </c>
    </row>
    <row r="230" spans="1:22" s="17" customFormat="1" ht="11.25" customHeight="1" x14ac:dyDescent="0.2">
      <c r="A230" s="15"/>
      <c r="B230" s="52"/>
      <c r="C230" s="48" t="s">
        <v>211</v>
      </c>
      <c r="D230" s="53">
        <v>554</v>
      </c>
      <c r="E230" s="53">
        <v>333</v>
      </c>
      <c r="F230" s="53">
        <v>8</v>
      </c>
      <c r="G230" s="53">
        <v>6</v>
      </c>
      <c r="H230" s="53">
        <v>319</v>
      </c>
      <c r="I230" s="53">
        <v>57</v>
      </c>
      <c r="J230" s="53">
        <v>30</v>
      </c>
      <c r="K230" s="53">
        <v>98</v>
      </c>
      <c r="L230" s="53">
        <v>86</v>
      </c>
      <c r="M230" s="53">
        <v>17</v>
      </c>
      <c r="N230" s="53">
        <v>3</v>
      </c>
      <c r="O230" s="53">
        <v>0</v>
      </c>
      <c r="P230" s="53">
        <v>6</v>
      </c>
      <c r="Q230" s="53">
        <v>9</v>
      </c>
      <c r="R230" s="53">
        <v>3</v>
      </c>
      <c r="S230" s="53">
        <v>0</v>
      </c>
      <c r="T230" s="53">
        <v>0</v>
      </c>
      <c r="U230" s="53">
        <v>2</v>
      </c>
      <c r="V230" s="53">
        <v>8</v>
      </c>
    </row>
    <row r="231" spans="1:22" s="17" customFormat="1" ht="11.25" customHeight="1" x14ac:dyDescent="0.2">
      <c r="A231" s="15"/>
      <c r="B231" s="52"/>
      <c r="C231" s="48" t="s">
        <v>213</v>
      </c>
      <c r="D231" s="53">
        <v>37</v>
      </c>
      <c r="E231" s="53">
        <v>20</v>
      </c>
      <c r="F231" s="53">
        <v>0</v>
      </c>
      <c r="G231" s="53">
        <v>0</v>
      </c>
      <c r="H231" s="53">
        <v>20</v>
      </c>
      <c r="I231" s="53">
        <v>12</v>
      </c>
      <c r="J231" s="53">
        <v>0</v>
      </c>
      <c r="K231" s="53">
        <v>2</v>
      </c>
      <c r="L231" s="53">
        <v>1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4</v>
      </c>
      <c r="S231" s="53">
        <v>0</v>
      </c>
      <c r="T231" s="53">
        <v>0</v>
      </c>
      <c r="U231" s="53">
        <v>0</v>
      </c>
      <c r="V231" s="53">
        <v>1</v>
      </c>
    </row>
    <row r="232" spans="1:22" s="17" customFormat="1" ht="11.25" customHeight="1" x14ac:dyDescent="0.2">
      <c r="A232" s="15"/>
      <c r="B232" s="52"/>
      <c r="C232" s="48" t="s">
        <v>318</v>
      </c>
      <c r="D232" s="53">
        <v>147</v>
      </c>
      <c r="E232" s="53">
        <v>90</v>
      </c>
      <c r="F232" s="53">
        <v>1</v>
      </c>
      <c r="G232" s="53">
        <v>4</v>
      </c>
      <c r="H232" s="53">
        <v>85</v>
      </c>
      <c r="I232" s="53">
        <v>34</v>
      </c>
      <c r="J232" s="53">
        <v>3</v>
      </c>
      <c r="K232" s="53">
        <v>11</v>
      </c>
      <c r="L232" s="53">
        <v>22</v>
      </c>
      <c r="M232" s="53">
        <v>2</v>
      </c>
      <c r="N232" s="53">
        <v>4</v>
      </c>
      <c r="O232" s="53">
        <v>0</v>
      </c>
      <c r="P232" s="53">
        <v>3</v>
      </c>
      <c r="Q232" s="53">
        <v>4</v>
      </c>
      <c r="R232" s="53">
        <v>0</v>
      </c>
      <c r="S232" s="53">
        <v>0</v>
      </c>
      <c r="T232" s="53">
        <v>0</v>
      </c>
      <c r="U232" s="53">
        <v>0</v>
      </c>
      <c r="V232" s="53">
        <v>2</v>
      </c>
    </row>
    <row r="233" spans="1:22" s="17" customFormat="1" ht="11.25" customHeight="1" x14ac:dyDescent="0.2">
      <c r="A233" s="15"/>
      <c r="B233" s="52"/>
      <c r="C233" s="48" t="s">
        <v>214</v>
      </c>
      <c r="D233" s="53">
        <v>533</v>
      </c>
      <c r="E233" s="53">
        <v>339</v>
      </c>
      <c r="F233" s="53">
        <v>6</v>
      </c>
      <c r="G233" s="53">
        <v>12</v>
      </c>
      <c r="H233" s="53">
        <v>321</v>
      </c>
      <c r="I233" s="53">
        <v>83</v>
      </c>
      <c r="J233" s="53">
        <v>33</v>
      </c>
      <c r="K233" s="53">
        <v>119</v>
      </c>
      <c r="L233" s="53">
        <v>35</v>
      </c>
      <c r="M233" s="53">
        <v>19</v>
      </c>
      <c r="N233" s="53">
        <v>1</v>
      </c>
      <c r="O233" s="53">
        <v>0</v>
      </c>
      <c r="P233" s="53">
        <v>9</v>
      </c>
      <c r="Q233" s="53">
        <v>5</v>
      </c>
      <c r="R233" s="53">
        <v>4</v>
      </c>
      <c r="S233" s="53">
        <v>0</v>
      </c>
      <c r="T233" s="53">
        <v>0</v>
      </c>
      <c r="U233" s="53">
        <v>3</v>
      </c>
      <c r="V233" s="53">
        <v>10</v>
      </c>
    </row>
    <row r="234" spans="1:22" s="17" customFormat="1" ht="11.25" customHeight="1" x14ac:dyDescent="0.2">
      <c r="A234" s="15"/>
      <c r="B234" s="52"/>
      <c r="C234" s="48" t="s">
        <v>319</v>
      </c>
      <c r="D234" s="53">
        <v>70</v>
      </c>
      <c r="E234" s="53">
        <v>46</v>
      </c>
      <c r="F234" s="53">
        <v>0</v>
      </c>
      <c r="G234" s="53">
        <v>2</v>
      </c>
      <c r="H234" s="53">
        <v>44</v>
      </c>
      <c r="I234" s="53">
        <v>14</v>
      </c>
      <c r="J234" s="53">
        <v>6</v>
      </c>
      <c r="K234" s="53">
        <v>9</v>
      </c>
      <c r="L234" s="53">
        <v>9</v>
      </c>
      <c r="M234" s="53">
        <v>5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53">
        <v>0</v>
      </c>
      <c r="V234" s="53">
        <v>1</v>
      </c>
    </row>
    <row r="235" spans="1:22" s="17" customFormat="1" ht="11.25" customHeight="1" x14ac:dyDescent="0.2">
      <c r="A235" s="15"/>
      <c r="B235" s="52"/>
      <c r="C235" s="48" t="s">
        <v>320</v>
      </c>
      <c r="D235" s="53">
        <v>241</v>
      </c>
      <c r="E235" s="53">
        <v>166</v>
      </c>
      <c r="F235" s="53">
        <v>3</v>
      </c>
      <c r="G235" s="53">
        <v>2</v>
      </c>
      <c r="H235" s="53">
        <v>161</v>
      </c>
      <c r="I235" s="53">
        <v>45</v>
      </c>
      <c r="J235" s="53">
        <v>32</v>
      </c>
      <c r="K235" s="53">
        <v>51</v>
      </c>
      <c r="L235" s="53">
        <v>21</v>
      </c>
      <c r="M235" s="53">
        <v>9</v>
      </c>
      <c r="N235" s="53">
        <v>1</v>
      </c>
      <c r="O235" s="53">
        <v>0</v>
      </c>
      <c r="P235" s="53">
        <v>1</v>
      </c>
      <c r="Q235" s="53">
        <v>1</v>
      </c>
      <c r="R235" s="53">
        <v>0</v>
      </c>
      <c r="S235" s="53">
        <v>0</v>
      </c>
      <c r="T235" s="53">
        <v>0</v>
      </c>
      <c r="U235" s="53">
        <v>0</v>
      </c>
      <c r="V235" s="53">
        <v>0</v>
      </c>
    </row>
    <row r="236" spans="1:22" s="17" customFormat="1" ht="11.25" customHeight="1" x14ac:dyDescent="0.2">
      <c r="A236" s="15"/>
      <c r="B236" s="52"/>
      <c r="C236" s="48" t="s">
        <v>321</v>
      </c>
      <c r="D236" s="53">
        <v>137</v>
      </c>
      <c r="E236" s="53">
        <v>96</v>
      </c>
      <c r="F236" s="53">
        <v>2</v>
      </c>
      <c r="G236" s="53">
        <v>1</v>
      </c>
      <c r="H236" s="53">
        <v>93</v>
      </c>
      <c r="I236" s="53">
        <v>23</v>
      </c>
      <c r="J236" s="53">
        <v>14</v>
      </c>
      <c r="K236" s="53">
        <v>40</v>
      </c>
      <c r="L236" s="53">
        <v>9</v>
      </c>
      <c r="M236" s="53">
        <v>3</v>
      </c>
      <c r="N236" s="53">
        <v>2</v>
      </c>
      <c r="O236" s="53">
        <v>0</v>
      </c>
      <c r="P236" s="53">
        <v>1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1</v>
      </c>
    </row>
    <row r="237" spans="1:22" s="17" customFormat="1" ht="11.25" customHeight="1" x14ac:dyDescent="0.2">
      <c r="A237" s="15"/>
      <c r="B237" s="52"/>
      <c r="C237" s="48" t="s">
        <v>322</v>
      </c>
      <c r="D237" s="53">
        <v>90</v>
      </c>
      <c r="E237" s="53">
        <v>56</v>
      </c>
      <c r="F237" s="53">
        <v>0</v>
      </c>
      <c r="G237" s="53">
        <v>3</v>
      </c>
      <c r="H237" s="53">
        <v>53</v>
      </c>
      <c r="I237" s="53">
        <v>12</v>
      </c>
      <c r="J237" s="53">
        <v>7</v>
      </c>
      <c r="K237" s="53">
        <v>12</v>
      </c>
      <c r="L237" s="53">
        <v>12</v>
      </c>
      <c r="M237" s="53">
        <v>4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1</v>
      </c>
      <c r="V237" s="53">
        <v>5</v>
      </c>
    </row>
    <row r="238" spans="1:22" s="17" customFormat="1" ht="11.25" customHeight="1" x14ac:dyDescent="0.2">
      <c r="A238" s="15"/>
      <c r="B238" s="52"/>
      <c r="C238" s="52" t="s">
        <v>323</v>
      </c>
      <c r="D238" s="54">
        <v>191</v>
      </c>
      <c r="E238" s="54">
        <v>105</v>
      </c>
      <c r="F238" s="54">
        <v>2</v>
      </c>
      <c r="G238" s="54">
        <v>2</v>
      </c>
      <c r="H238" s="54">
        <v>101</v>
      </c>
      <c r="I238" s="54">
        <v>50</v>
      </c>
      <c r="J238" s="54">
        <v>17</v>
      </c>
      <c r="K238" s="54">
        <v>13</v>
      </c>
      <c r="L238" s="54">
        <v>15</v>
      </c>
      <c r="M238" s="54">
        <v>1</v>
      </c>
      <c r="N238" s="54">
        <v>0</v>
      </c>
      <c r="O238" s="54">
        <v>0</v>
      </c>
      <c r="P238" s="54">
        <v>2</v>
      </c>
      <c r="Q238" s="54">
        <v>1</v>
      </c>
      <c r="R238" s="54">
        <v>1</v>
      </c>
      <c r="S238" s="54">
        <v>0</v>
      </c>
      <c r="T238" s="54">
        <v>0</v>
      </c>
      <c r="U238" s="54">
        <v>1</v>
      </c>
      <c r="V238" s="54">
        <v>0</v>
      </c>
    </row>
    <row r="239" spans="1:22" s="17" customFormat="1" ht="11.25" customHeight="1" x14ac:dyDescent="0.2">
      <c r="A239" s="320"/>
      <c r="B239" s="320"/>
      <c r="C239" s="320"/>
      <c r="D239" s="320"/>
      <c r="E239" s="320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</row>
    <row r="240" spans="1:22" s="15" customFormat="1" ht="11.25" customHeight="1" x14ac:dyDescent="0.2">
      <c r="A240" s="320" t="s">
        <v>215</v>
      </c>
      <c r="B240" s="320"/>
      <c r="C240" s="320"/>
      <c r="D240" s="14">
        <f t="shared" ref="D240:M240" si="92">SUM(D241:D259)</f>
        <v>27900</v>
      </c>
      <c r="E240" s="14">
        <f t="shared" si="92"/>
        <v>17782</v>
      </c>
      <c r="F240" s="14">
        <f t="shared" si="92"/>
        <v>390</v>
      </c>
      <c r="G240" s="14">
        <f t="shared" si="92"/>
        <v>703</v>
      </c>
      <c r="H240" s="14">
        <f t="shared" si="92"/>
        <v>16689</v>
      </c>
      <c r="I240" s="14">
        <f t="shared" si="92"/>
        <v>6374</v>
      </c>
      <c r="J240" s="14">
        <f t="shared" si="92"/>
        <v>1482</v>
      </c>
      <c r="K240" s="14">
        <f t="shared" si="92"/>
        <v>3679</v>
      </c>
      <c r="L240" s="14">
        <f t="shared" si="92"/>
        <v>3159</v>
      </c>
      <c r="M240" s="14">
        <f t="shared" si="92"/>
        <v>671</v>
      </c>
      <c r="N240" s="14">
        <f t="shared" ref="N240:V240" si="93">SUM(N241:N259)</f>
        <v>124</v>
      </c>
      <c r="O240" s="14">
        <f t="shared" si="93"/>
        <v>80</v>
      </c>
      <c r="P240" s="14">
        <f t="shared" si="93"/>
        <v>296</v>
      </c>
      <c r="Q240" s="14">
        <f t="shared" si="93"/>
        <v>82</v>
      </c>
      <c r="R240" s="14">
        <f t="shared" si="93"/>
        <v>272</v>
      </c>
      <c r="S240" s="14">
        <f t="shared" si="93"/>
        <v>47</v>
      </c>
      <c r="T240" s="14">
        <f t="shared" si="93"/>
        <v>11</v>
      </c>
      <c r="U240" s="14">
        <f t="shared" si="93"/>
        <v>181</v>
      </c>
      <c r="V240" s="14">
        <f t="shared" si="93"/>
        <v>231</v>
      </c>
    </row>
    <row r="241" spans="1:22" s="17" customFormat="1" ht="11.25" customHeight="1" x14ac:dyDescent="0.2">
      <c r="A241" s="15"/>
      <c r="B241" s="52"/>
      <c r="C241" s="48" t="s">
        <v>216</v>
      </c>
      <c r="D241" s="53">
        <v>2313</v>
      </c>
      <c r="E241" s="53">
        <v>1438</v>
      </c>
      <c r="F241" s="53">
        <v>36</v>
      </c>
      <c r="G241" s="53">
        <v>69</v>
      </c>
      <c r="H241" s="53">
        <v>1333</v>
      </c>
      <c r="I241" s="53">
        <v>519</v>
      </c>
      <c r="J241" s="53">
        <v>159</v>
      </c>
      <c r="K241" s="53">
        <v>222</v>
      </c>
      <c r="L241" s="53">
        <v>259</v>
      </c>
      <c r="M241" s="53">
        <v>52</v>
      </c>
      <c r="N241" s="53">
        <v>9</v>
      </c>
      <c r="O241" s="53">
        <v>4</v>
      </c>
      <c r="P241" s="53">
        <v>32</v>
      </c>
      <c r="Q241" s="53">
        <v>7</v>
      </c>
      <c r="R241" s="53">
        <v>28</v>
      </c>
      <c r="S241" s="53">
        <v>2</v>
      </c>
      <c r="T241" s="53">
        <v>0</v>
      </c>
      <c r="U241" s="53">
        <v>24</v>
      </c>
      <c r="V241" s="53">
        <v>16</v>
      </c>
    </row>
    <row r="242" spans="1:22" s="17" customFormat="1" ht="11.25" customHeight="1" x14ac:dyDescent="0.2">
      <c r="A242" s="15"/>
      <c r="B242" s="52"/>
      <c r="C242" s="48" t="s">
        <v>217</v>
      </c>
      <c r="D242" s="53">
        <v>10186</v>
      </c>
      <c r="E242" s="53">
        <v>5824</v>
      </c>
      <c r="F242" s="53">
        <v>125</v>
      </c>
      <c r="G242" s="53">
        <v>267</v>
      </c>
      <c r="H242" s="53">
        <v>5432</v>
      </c>
      <c r="I242" s="53">
        <v>1914</v>
      </c>
      <c r="J242" s="53">
        <v>556</v>
      </c>
      <c r="K242" s="53">
        <v>1005</v>
      </c>
      <c r="L242" s="53">
        <v>1218</v>
      </c>
      <c r="M242" s="53">
        <v>231</v>
      </c>
      <c r="N242" s="53">
        <v>45</v>
      </c>
      <c r="O242" s="53">
        <v>24</v>
      </c>
      <c r="P242" s="53">
        <v>102</v>
      </c>
      <c r="Q242" s="53">
        <v>35</v>
      </c>
      <c r="R242" s="53">
        <v>127</v>
      </c>
      <c r="S242" s="53">
        <v>12</v>
      </c>
      <c r="T242" s="53">
        <v>6</v>
      </c>
      <c r="U242" s="53">
        <v>79</v>
      </c>
      <c r="V242" s="53">
        <v>78</v>
      </c>
    </row>
    <row r="243" spans="1:22" s="17" customFormat="1" ht="11.25" customHeight="1" x14ac:dyDescent="0.2">
      <c r="A243" s="15"/>
      <c r="B243" s="52"/>
      <c r="C243" s="48" t="s">
        <v>218</v>
      </c>
      <c r="D243" s="53">
        <v>976</v>
      </c>
      <c r="E243" s="53">
        <v>592</v>
      </c>
      <c r="F243" s="53">
        <v>9</v>
      </c>
      <c r="G243" s="53">
        <v>28</v>
      </c>
      <c r="H243" s="53">
        <v>555</v>
      </c>
      <c r="I243" s="53">
        <v>237</v>
      </c>
      <c r="J243" s="53">
        <v>60</v>
      </c>
      <c r="K243" s="53">
        <v>127</v>
      </c>
      <c r="L243" s="53">
        <v>66</v>
      </c>
      <c r="M243" s="53">
        <v>20</v>
      </c>
      <c r="N243" s="53">
        <v>2</v>
      </c>
      <c r="O243" s="53">
        <v>1</v>
      </c>
      <c r="P243" s="53">
        <v>11</v>
      </c>
      <c r="Q243" s="53">
        <v>1</v>
      </c>
      <c r="R243" s="53">
        <v>2</v>
      </c>
      <c r="S243" s="53">
        <v>2</v>
      </c>
      <c r="T243" s="53">
        <v>0</v>
      </c>
      <c r="U243" s="53">
        <v>3</v>
      </c>
      <c r="V243" s="53">
        <v>23</v>
      </c>
    </row>
    <row r="244" spans="1:22" s="17" customFormat="1" ht="11.25" customHeight="1" x14ac:dyDescent="0.2">
      <c r="A244" s="15"/>
      <c r="B244" s="52"/>
      <c r="C244" s="48" t="s">
        <v>219</v>
      </c>
      <c r="D244" s="53">
        <v>1585</v>
      </c>
      <c r="E244" s="53">
        <v>1074</v>
      </c>
      <c r="F244" s="53">
        <v>28</v>
      </c>
      <c r="G244" s="53">
        <v>43</v>
      </c>
      <c r="H244" s="53">
        <v>1003</v>
      </c>
      <c r="I244" s="53">
        <v>331</v>
      </c>
      <c r="J244" s="53">
        <v>77</v>
      </c>
      <c r="K244" s="53">
        <v>244</v>
      </c>
      <c r="L244" s="53">
        <v>229</v>
      </c>
      <c r="M244" s="53">
        <v>47</v>
      </c>
      <c r="N244" s="53">
        <v>11</v>
      </c>
      <c r="O244" s="53">
        <v>8</v>
      </c>
      <c r="P244" s="53">
        <v>19</v>
      </c>
      <c r="Q244" s="53">
        <v>3</v>
      </c>
      <c r="R244" s="53">
        <v>12</v>
      </c>
      <c r="S244" s="53">
        <v>4</v>
      </c>
      <c r="T244" s="53">
        <v>0</v>
      </c>
      <c r="U244" s="53">
        <v>10</v>
      </c>
      <c r="V244" s="53">
        <v>8</v>
      </c>
    </row>
    <row r="245" spans="1:22" s="17" customFormat="1" ht="11.25" customHeight="1" x14ac:dyDescent="0.2">
      <c r="A245" s="15"/>
      <c r="B245" s="52"/>
      <c r="C245" s="48" t="s">
        <v>220</v>
      </c>
      <c r="D245" s="53">
        <v>4604</v>
      </c>
      <c r="E245" s="53">
        <v>2995</v>
      </c>
      <c r="F245" s="53">
        <v>72</v>
      </c>
      <c r="G245" s="53">
        <v>109</v>
      </c>
      <c r="H245" s="53">
        <v>2814</v>
      </c>
      <c r="I245" s="53">
        <v>1117</v>
      </c>
      <c r="J245" s="53">
        <v>276</v>
      </c>
      <c r="K245" s="53">
        <v>502</v>
      </c>
      <c r="L245" s="53">
        <v>572</v>
      </c>
      <c r="M245" s="53">
        <v>113</v>
      </c>
      <c r="N245" s="53">
        <v>22</v>
      </c>
      <c r="O245" s="53">
        <v>20</v>
      </c>
      <c r="P245" s="53">
        <v>55</v>
      </c>
      <c r="Q245" s="53">
        <v>13</v>
      </c>
      <c r="R245" s="53">
        <v>48</v>
      </c>
      <c r="S245" s="53">
        <v>6</v>
      </c>
      <c r="T245" s="53">
        <v>1</v>
      </c>
      <c r="U245" s="53">
        <v>18</v>
      </c>
      <c r="V245" s="53">
        <v>51</v>
      </c>
    </row>
    <row r="246" spans="1:22" s="17" customFormat="1" ht="11.25" customHeight="1" x14ac:dyDescent="0.2">
      <c r="A246" s="15"/>
      <c r="B246" s="52"/>
      <c r="C246" s="48" t="s">
        <v>221</v>
      </c>
      <c r="D246" s="53">
        <v>415</v>
      </c>
      <c r="E246" s="53">
        <v>331</v>
      </c>
      <c r="F246" s="53">
        <v>8</v>
      </c>
      <c r="G246" s="53">
        <v>10</v>
      </c>
      <c r="H246" s="53">
        <v>313</v>
      </c>
      <c r="I246" s="53">
        <v>71</v>
      </c>
      <c r="J246" s="53">
        <v>18</v>
      </c>
      <c r="K246" s="53">
        <v>125</v>
      </c>
      <c r="L246" s="53">
        <v>62</v>
      </c>
      <c r="M246" s="53">
        <v>18</v>
      </c>
      <c r="N246" s="53">
        <v>0</v>
      </c>
      <c r="O246" s="53">
        <v>4</v>
      </c>
      <c r="P246" s="53">
        <v>4</v>
      </c>
      <c r="Q246" s="53">
        <v>1</v>
      </c>
      <c r="R246" s="53">
        <v>4</v>
      </c>
      <c r="S246" s="53">
        <v>0</v>
      </c>
      <c r="T246" s="53">
        <v>0</v>
      </c>
      <c r="U246" s="53">
        <v>2</v>
      </c>
      <c r="V246" s="53">
        <v>4</v>
      </c>
    </row>
    <row r="247" spans="1:22" s="17" customFormat="1" ht="11.25" customHeight="1" x14ac:dyDescent="0.2">
      <c r="A247" s="15"/>
      <c r="B247" s="52"/>
      <c r="C247" s="48" t="s">
        <v>222</v>
      </c>
      <c r="D247" s="53">
        <v>488</v>
      </c>
      <c r="E247" s="53">
        <v>369</v>
      </c>
      <c r="F247" s="53">
        <v>8</v>
      </c>
      <c r="G247" s="53">
        <v>13</v>
      </c>
      <c r="H247" s="53">
        <v>348</v>
      </c>
      <c r="I247" s="53">
        <v>141</v>
      </c>
      <c r="J247" s="53">
        <v>13</v>
      </c>
      <c r="K247" s="53">
        <v>123</v>
      </c>
      <c r="L247" s="53">
        <v>37</v>
      </c>
      <c r="M247" s="53">
        <v>7</v>
      </c>
      <c r="N247" s="53">
        <v>1</v>
      </c>
      <c r="O247" s="53">
        <v>3</v>
      </c>
      <c r="P247" s="53">
        <v>7</v>
      </c>
      <c r="Q247" s="53">
        <v>0</v>
      </c>
      <c r="R247" s="53">
        <v>6</v>
      </c>
      <c r="S247" s="53">
        <v>1</v>
      </c>
      <c r="T247" s="53">
        <v>2</v>
      </c>
      <c r="U247" s="53">
        <v>3</v>
      </c>
      <c r="V247" s="53">
        <v>4</v>
      </c>
    </row>
    <row r="248" spans="1:22" s="17" customFormat="1" ht="11.25" customHeight="1" x14ac:dyDescent="0.2">
      <c r="A248" s="15"/>
      <c r="B248" s="52"/>
      <c r="C248" s="48" t="s">
        <v>223</v>
      </c>
      <c r="D248" s="53">
        <v>484</v>
      </c>
      <c r="E248" s="53">
        <v>319</v>
      </c>
      <c r="F248" s="53">
        <v>5</v>
      </c>
      <c r="G248" s="53">
        <v>7</v>
      </c>
      <c r="H248" s="53">
        <v>307</v>
      </c>
      <c r="I248" s="53">
        <v>108</v>
      </c>
      <c r="J248" s="53">
        <v>24</v>
      </c>
      <c r="K248" s="53">
        <v>94</v>
      </c>
      <c r="L248" s="53">
        <v>32</v>
      </c>
      <c r="M248" s="53">
        <v>22</v>
      </c>
      <c r="N248" s="53">
        <v>1</v>
      </c>
      <c r="O248" s="53">
        <v>2</v>
      </c>
      <c r="P248" s="53">
        <v>4</v>
      </c>
      <c r="Q248" s="53">
        <v>2</v>
      </c>
      <c r="R248" s="53">
        <v>8</v>
      </c>
      <c r="S248" s="53">
        <v>0</v>
      </c>
      <c r="T248" s="53">
        <v>1</v>
      </c>
      <c r="U248" s="53">
        <v>6</v>
      </c>
      <c r="V248" s="53">
        <v>3</v>
      </c>
    </row>
    <row r="249" spans="1:22" s="17" customFormat="1" ht="11.25" customHeight="1" x14ac:dyDescent="0.2">
      <c r="A249" s="15"/>
      <c r="B249" s="52"/>
      <c r="C249" s="48" t="s">
        <v>224</v>
      </c>
      <c r="D249" s="53">
        <v>299</v>
      </c>
      <c r="E249" s="53">
        <v>242</v>
      </c>
      <c r="F249" s="53">
        <v>3</v>
      </c>
      <c r="G249" s="53">
        <v>8</v>
      </c>
      <c r="H249" s="53">
        <v>231</v>
      </c>
      <c r="I249" s="53">
        <v>52</v>
      </c>
      <c r="J249" s="53">
        <v>20</v>
      </c>
      <c r="K249" s="53">
        <v>139</v>
      </c>
      <c r="L249" s="53">
        <v>5</v>
      </c>
      <c r="M249" s="53">
        <v>12</v>
      </c>
      <c r="N249" s="53">
        <v>0</v>
      </c>
      <c r="O249" s="53">
        <v>0</v>
      </c>
      <c r="P249" s="53">
        <v>0</v>
      </c>
      <c r="Q249" s="53">
        <v>1</v>
      </c>
      <c r="R249" s="53">
        <v>1</v>
      </c>
      <c r="S249" s="53">
        <v>0</v>
      </c>
      <c r="T249" s="53">
        <v>0</v>
      </c>
      <c r="U249" s="53">
        <v>0</v>
      </c>
      <c r="V249" s="53">
        <v>1</v>
      </c>
    </row>
    <row r="250" spans="1:22" s="17" customFormat="1" ht="11.25" customHeight="1" x14ac:dyDescent="0.2">
      <c r="A250" s="15"/>
      <c r="B250" s="52"/>
      <c r="C250" s="48" t="s">
        <v>225</v>
      </c>
      <c r="D250" s="53">
        <v>837</v>
      </c>
      <c r="E250" s="53">
        <v>611</v>
      </c>
      <c r="F250" s="53">
        <v>6</v>
      </c>
      <c r="G250" s="53">
        <v>21</v>
      </c>
      <c r="H250" s="53">
        <v>584</v>
      </c>
      <c r="I250" s="53">
        <v>264</v>
      </c>
      <c r="J250" s="53">
        <v>28</v>
      </c>
      <c r="K250" s="53">
        <v>110</v>
      </c>
      <c r="L250" s="53">
        <v>133</v>
      </c>
      <c r="M250" s="53">
        <v>11</v>
      </c>
      <c r="N250" s="53">
        <v>2</v>
      </c>
      <c r="O250" s="53">
        <v>1</v>
      </c>
      <c r="P250" s="53">
        <v>11</v>
      </c>
      <c r="Q250" s="53">
        <v>2</v>
      </c>
      <c r="R250" s="53">
        <v>10</v>
      </c>
      <c r="S250" s="53">
        <v>2</v>
      </c>
      <c r="T250" s="53">
        <v>0</v>
      </c>
      <c r="U250" s="53">
        <v>4</v>
      </c>
      <c r="V250" s="53">
        <v>6</v>
      </c>
    </row>
    <row r="251" spans="1:22" s="17" customFormat="1" ht="11.25" customHeight="1" x14ac:dyDescent="0.2">
      <c r="A251" s="15"/>
      <c r="B251" s="52"/>
      <c r="C251" s="48" t="s">
        <v>226</v>
      </c>
      <c r="D251" s="53">
        <v>296</v>
      </c>
      <c r="E251" s="53">
        <v>255</v>
      </c>
      <c r="F251" s="53">
        <v>2</v>
      </c>
      <c r="G251" s="53">
        <v>6</v>
      </c>
      <c r="H251" s="53">
        <v>247</v>
      </c>
      <c r="I251" s="53">
        <v>83</v>
      </c>
      <c r="J251" s="53">
        <v>6</v>
      </c>
      <c r="K251" s="53">
        <v>84</v>
      </c>
      <c r="L251" s="53">
        <v>47</v>
      </c>
      <c r="M251" s="53">
        <v>12</v>
      </c>
      <c r="N251" s="53">
        <v>0</v>
      </c>
      <c r="O251" s="53">
        <v>0</v>
      </c>
      <c r="P251" s="53">
        <v>6</v>
      </c>
      <c r="Q251" s="53">
        <v>0</v>
      </c>
      <c r="R251" s="53">
        <v>2</v>
      </c>
      <c r="S251" s="53">
        <v>5</v>
      </c>
      <c r="T251" s="53">
        <v>0</v>
      </c>
      <c r="U251" s="53">
        <v>1</v>
      </c>
      <c r="V251" s="53">
        <v>1</v>
      </c>
    </row>
    <row r="252" spans="1:22" s="17" customFormat="1" ht="11.25" customHeight="1" x14ac:dyDescent="0.2">
      <c r="A252" s="15"/>
      <c r="B252" s="52"/>
      <c r="C252" s="48" t="s">
        <v>227</v>
      </c>
      <c r="D252" s="53">
        <v>83</v>
      </c>
      <c r="E252" s="53">
        <v>47</v>
      </c>
      <c r="F252" s="53">
        <v>0</v>
      </c>
      <c r="G252" s="53">
        <v>4</v>
      </c>
      <c r="H252" s="53">
        <v>43</v>
      </c>
      <c r="I252" s="53">
        <v>14</v>
      </c>
      <c r="J252" s="53">
        <v>4</v>
      </c>
      <c r="K252" s="53">
        <v>3</v>
      </c>
      <c r="L252" s="53">
        <v>14</v>
      </c>
      <c r="M252" s="53">
        <v>1</v>
      </c>
      <c r="N252" s="53">
        <v>0</v>
      </c>
      <c r="O252" s="53">
        <v>0</v>
      </c>
      <c r="P252" s="53">
        <v>5</v>
      </c>
      <c r="Q252" s="53">
        <v>0</v>
      </c>
      <c r="R252" s="53">
        <v>2</v>
      </c>
      <c r="S252" s="53">
        <v>0</v>
      </c>
      <c r="T252" s="53">
        <v>0</v>
      </c>
      <c r="U252" s="53">
        <v>0</v>
      </c>
      <c r="V252" s="53">
        <v>0</v>
      </c>
    </row>
    <row r="253" spans="1:22" s="17" customFormat="1" ht="11.25" customHeight="1" x14ac:dyDescent="0.2">
      <c r="A253" s="15"/>
      <c r="B253" s="52"/>
      <c r="C253" s="48" t="s">
        <v>228</v>
      </c>
      <c r="D253" s="53">
        <v>1474</v>
      </c>
      <c r="E253" s="53">
        <v>1034</v>
      </c>
      <c r="F253" s="53">
        <v>31</v>
      </c>
      <c r="G253" s="53">
        <v>29</v>
      </c>
      <c r="H253" s="53">
        <v>974</v>
      </c>
      <c r="I253" s="53">
        <v>277</v>
      </c>
      <c r="J253" s="53">
        <v>67</v>
      </c>
      <c r="K253" s="53">
        <v>377</v>
      </c>
      <c r="L253" s="53">
        <v>163</v>
      </c>
      <c r="M253" s="53">
        <v>29</v>
      </c>
      <c r="N253" s="53">
        <v>9</v>
      </c>
      <c r="O253" s="53">
        <v>5</v>
      </c>
      <c r="P253" s="53">
        <v>9</v>
      </c>
      <c r="Q253" s="53">
        <v>7</v>
      </c>
      <c r="R253" s="53">
        <v>5</v>
      </c>
      <c r="S253" s="53">
        <v>6</v>
      </c>
      <c r="T253" s="53">
        <v>0</v>
      </c>
      <c r="U253" s="53">
        <v>12</v>
      </c>
      <c r="V253" s="53">
        <v>8</v>
      </c>
    </row>
    <row r="254" spans="1:22" s="17" customFormat="1" ht="11.25" customHeight="1" x14ac:dyDescent="0.2">
      <c r="A254" s="15"/>
      <c r="B254" s="52"/>
      <c r="C254" s="48" t="s">
        <v>229</v>
      </c>
      <c r="D254" s="53">
        <v>410</v>
      </c>
      <c r="E254" s="53">
        <v>264</v>
      </c>
      <c r="F254" s="53">
        <v>4</v>
      </c>
      <c r="G254" s="53">
        <v>8</v>
      </c>
      <c r="H254" s="53">
        <v>252</v>
      </c>
      <c r="I254" s="53">
        <v>108</v>
      </c>
      <c r="J254" s="53">
        <v>12</v>
      </c>
      <c r="K254" s="53">
        <v>61</v>
      </c>
      <c r="L254" s="53">
        <v>44</v>
      </c>
      <c r="M254" s="53">
        <v>6</v>
      </c>
      <c r="N254" s="53">
        <v>8</v>
      </c>
      <c r="O254" s="53">
        <v>0</v>
      </c>
      <c r="P254" s="53">
        <v>5</v>
      </c>
      <c r="Q254" s="53">
        <v>3</v>
      </c>
      <c r="R254" s="53">
        <v>1</v>
      </c>
      <c r="S254" s="53">
        <v>0</v>
      </c>
      <c r="T254" s="53">
        <v>0</v>
      </c>
      <c r="U254" s="53">
        <v>3</v>
      </c>
      <c r="V254" s="53">
        <v>1</v>
      </c>
    </row>
    <row r="255" spans="1:22" s="17" customFormat="1" ht="11.25" customHeight="1" x14ac:dyDescent="0.2">
      <c r="A255" s="15"/>
      <c r="B255" s="52"/>
      <c r="C255" s="48" t="s">
        <v>230</v>
      </c>
      <c r="D255" s="53">
        <v>386</v>
      </c>
      <c r="E255" s="53">
        <v>257</v>
      </c>
      <c r="F255" s="53">
        <v>10</v>
      </c>
      <c r="G255" s="53">
        <v>8</v>
      </c>
      <c r="H255" s="53">
        <v>239</v>
      </c>
      <c r="I255" s="53">
        <v>126</v>
      </c>
      <c r="J255" s="53">
        <v>14</v>
      </c>
      <c r="K255" s="53">
        <v>31</v>
      </c>
      <c r="L255" s="53">
        <v>41</v>
      </c>
      <c r="M255" s="53">
        <v>13</v>
      </c>
      <c r="N255" s="53">
        <v>2</v>
      </c>
      <c r="O255" s="53">
        <v>1</v>
      </c>
      <c r="P255" s="53">
        <v>4</v>
      </c>
      <c r="Q255" s="53">
        <v>0</v>
      </c>
      <c r="R255" s="53">
        <v>2</v>
      </c>
      <c r="S255" s="53">
        <v>1</v>
      </c>
      <c r="T255" s="53">
        <v>0</v>
      </c>
      <c r="U255" s="53">
        <v>3</v>
      </c>
      <c r="V255" s="53">
        <v>1</v>
      </c>
    </row>
    <row r="256" spans="1:22" s="17" customFormat="1" ht="11.25" customHeight="1" x14ac:dyDescent="0.2">
      <c r="A256" s="15"/>
      <c r="B256" s="52"/>
      <c r="C256" s="48" t="s">
        <v>324</v>
      </c>
      <c r="D256" s="53">
        <v>84</v>
      </c>
      <c r="E256" s="53">
        <v>48</v>
      </c>
      <c r="F256" s="53">
        <v>0</v>
      </c>
      <c r="G256" s="53">
        <v>1</v>
      </c>
      <c r="H256" s="53">
        <v>47</v>
      </c>
      <c r="I256" s="53">
        <v>27</v>
      </c>
      <c r="J256" s="53">
        <v>2</v>
      </c>
      <c r="K256" s="53">
        <v>7</v>
      </c>
      <c r="L256" s="53">
        <v>8</v>
      </c>
      <c r="M256" s="53">
        <v>2</v>
      </c>
      <c r="N256" s="53">
        <v>1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</row>
    <row r="257" spans="1:22" s="17" customFormat="1" ht="11.25" customHeight="1" x14ac:dyDescent="0.2">
      <c r="A257" s="15"/>
      <c r="B257" s="52"/>
      <c r="C257" s="48" t="s">
        <v>231</v>
      </c>
      <c r="D257" s="53">
        <v>1184</v>
      </c>
      <c r="E257" s="53">
        <v>813</v>
      </c>
      <c r="F257" s="53">
        <v>15</v>
      </c>
      <c r="G257" s="53">
        <v>24</v>
      </c>
      <c r="H257" s="53">
        <v>774</v>
      </c>
      <c r="I257" s="53">
        <v>373</v>
      </c>
      <c r="J257" s="53">
        <v>46</v>
      </c>
      <c r="K257" s="53">
        <v>207</v>
      </c>
      <c r="L257" s="53">
        <v>95</v>
      </c>
      <c r="M257" s="53">
        <v>19</v>
      </c>
      <c r="N257" s="53">
        <v>4</v>
      </c>
      <c r="O257" s="53">
        <v>0</v>
      </c>
      <c r="P257" s="53">
        <v>3</v>
      </c>
      <c r="Q257" s="53">
        <v>4</v>
      </c>
      <c r="R257" s="53">
        <v>4</v>
      </c>
      <c r="S257" s="53">
        <v>6</v>
      </c>
      <c r="T257" s="53">
        <v>1</v>
      </c>
      <c r="U257" s="53">
        <v>5</v>
      </c>
      <c r="V257" s="53">
        <v>7</v>
      </c>
    </row>
    <row r="258" spans="1:22" s="17" customFormat="1" ht="11.25" customHeight="1" x14ac:dyDescent="0.2">
      <c r="A258" s="15"/>
      <c r="B258" s="52"/>
      <c r="C258" s="48" t="s">
        <v>232</v>
      </c>
      <c r="D258" s="53">
        <v>154</v>
      </c>
      <c r="E258" s="53">
        <v>84</v>
      </c>
      <c r="F258" s="53">
        <v>1</v>
      </c>
      <c r="G258" s="53">
        <v>2</v>
      </c>
      <c r="H258" s="53">
        <v>81</v>
      </c>
      <c r="I258" s="53">
        <v>45</v>
      </c>
      <c r="J258" s="53">
        <v>4</v>
      </c>
      <c r="K258" s="53">
        <v>13</v>
      </c>
      <c r="L258" s="53">
        <v>12</v>
      </c>
      <c r="M258" s="53">
        <v>3</v>
      </c>
      <c r="N258" s="53">
        <v>0</v>
      </c>
      <c r="O258" s="53">
        <v>0</v>
      </c>
      <c r="P258" s="53">
        <v>3</v>
      </c>
      <c r="Q258" s="53">
        <v>0</v>
      </c>
      <c r="R258" s="53">
        <v>0</v>
      </c>
      <c r="S258" s="53">
        <v>0</v>
      </c>
      <c r="T258" s="53">
        <v>0</v>
      </c>
      <c r="U258" s="53">
        <v>0</v>
      </c>
      <c r="V258" s="53">
        <v>1</v>
      </c>
    </row>
    <row r="259" spans="1:22" s="17" customFormat="1" ht="11.25" customHeight="1" x14ac:dyDescent="0.2">
      <c r="A259" s="15"/>
      <c r="B259" s="52"/>
      <c r="C259" s="52" t="s">
        <v>233</v>
      </c>
      <c r="D259" s="54">
        <v>1642</v>
      </c>
      <c r="E259" s="54">
        <v>1185</v>
      </c>
      <c r="F259" s="54">
        <v>27</v>
      </c>
      <c r="G259" s="54">
        <v>46</v>
      </c>
      <c r="H259" s="54">
        <v>1112</v>
      </c>
      <c r="I259" s="54">
        <v>567</v>
      </c>
      <c r="J259" s="54">
        <v>96</v>
      </c>
      <c r="K259" s="54">
        <v>205</v>
      </c>
      <c r="L259" s="54">
        <v>122</v>
      </c>
      <c r="M259" s="54">
        <v>53</v>
      </c>
      <c r="N259" s="54">
        <v>7</v>
      </c>
      <c r="O259" s="54">
        <v>7</v>
      </c>
      <c r="P259" s="54">
        <v>16</v>
      </c>
      <c r="Q259" s="54">
        <v>3</v>
      </c>
      <c r="R259" s="54">
        <v>10</v>
      </c>
      <c r="S259" s="54">
        <v>0</v>
      </c>
      <c r="T259" s="54">
        <v>0</v>
      </c>
      <c r="U259" s="54">
        <v>8</v>
      </c>
      <c r="V259" s="54">
        <v>18</v>
      </c>
    </row>
    <row r="260" spans="1:22" s="17" customFormat="1" ht="11.25" customHeight="1" x14ac:dyDescent="0.2">
      <c r="A260" s="320"/>
      <c r="B260" s="320"/>
      <c r="C260" s="320"/>
      <c r="D260" s="320"/>
      <c r="E260" s="320"/>
      <c r="F260" s="320"/>
      <c r="G260" s="320"/>
      <c r="H260" s="320"/>
      <c r="I260" s="320"/>
      <c r="J260" s="320"/>
      <c r="K260" s="320"/>
      <c r="L260" s="320"/>
      <c r="M260" s="320"/>
      <c r="N260" s="320"/>
      <c r="O260" s="320"/>
      <c r="P260" s="320"/>
      <c r="Q260" s="320"/>
      <c r="R260" s="320"/>
      <c r="S260" s="320"/>
      <c r="T260" s="320"/>
      <c r="U260" s="320"/>
      <c r="V260" s="320"/>
    </row>
    <row r="261" spans="1:22" s="15" customFormat="1" ht="11.25" customHeight="1" x14ac:dyDescent="0.2">
      <c r="A261" s="320" t="s">
        <v>234</v>
      </c>
      <c r="B261" s="320"/>
      <c r="C261" s="320"/>
      <c r="D261" s="14">
        <f t="shared" ref="D261:M261" si="94">SUM(D262:D267)</f>
        <v>6708</v>
      </c>
      <c r="E261" s="14">
        <f t="shared" si="94"/>
        <v>4152</v>
      </c>
      <c r="F261" s="14">
        <f t="shared" si="94"/>
        <v>104</v>
      </c>
      <c r="G261" s="14">
        <f t="shared" si="94"/>
        <v>148</v>
      </c>
      <c r="H261" s="14">
        <f t="shared" si="94"/>
        <v>3900</v>
      </c>
      <c r="I261" s="14">
        <f t="shared" si="94"/>
        <v>1213</v>
      </c>
      <c r="J261" s="14">
        <f t="shared" si="94"/>
        <v>383</v>
      </c>
      <c r="K261" s="14">
        <f t="shared" si="94"/>
        <v>958</v>
      </c>
      <c r="L261" s="14">
        <f t="shared" si="94"/>
        <v>778</v>
      </c>
      <c r="M261" s="14">
        <f t="shared" si="94"/>
        <v>126</v>
      </c>
      <c r="N261" s="14">
        <f t="shared" ref="N261:V261" si="95">SUM(N262:N267)</f>
        <v>34</v>
      </c>
      <c r="O261" s="14">
        <f t="shared" si="95"/>
        <v>30</v>
      </c>
      <c r="P261" s="14">
        <f t="shared" si="95"/>
        <v>53</v>
      </c>
      <c r="Q261" s="14">
        <f t="shared" si="95"/>
        <v>18</v>
      </c>
      <c r="R261" s="14">
        <f t="shared" si="95"/>
        <v>33</v>
      </c>
      <c r="S261" s="14">
        <f t="shared" si="95"/>
        <v>8</v>
      </c>
      <c r="T261" s="14">
        <f t="shared" si="95"/>
        <v>3</v>
      </c>
      <c r="U261" s="14">
        <f t="shared" si="95"/>
        <v>234</v>
      </c>
      <c r="V261" s="14">
        <f t="shared" si="95"/>
        <v>29</v>
      </c>
    </row>
    <row r="262" spans="1:22" s="17" customFormat="1" ht="11.25" customHeight="1" x14ac:dyDescent="0.2">
      <c r="A262" s="15"/>
      <c r="B262" s="52"/>
      <c r="C262" s="48" t="s">
        <v>235</v>
      </c>
      <c r="D262" s="53">
        <v>3130</v>
      </c>
      <c r="E262" s="53">
        <v>1876</v>
      </c>
      <c r="F262" s="53">
        <v>57</v>
      </c>
      <c r="G262" s="53">
        <v>73</v>
      </c>
      <c r="H262" s="53">
        <v>1746</v>
      </c>
      <c r="I262" s="53">
        <v>615</v>
      </c>
      <c r="J262" s="53">
        <v>138</v>
      </c>
      <c r="K262" s="53">
        <v>303</v>
      </c>
      <c r="L262" s="53">
        <v>372</v>
      </c>
      <c r="M262" s="53">
        <v>63</v>
      </c>
      <c r="N262" s="53">
        <v>10</v>
      </c>
      <c r="O262" s="53">
        <v>19</v>
      </c>
      <c r="P262" s="53">
        <v>20</v>
      </c>
      <c r="Q262" s="53">
        <v>4</v>
      </c>
      <c r="R262" s="53">
        <v>8</v>
      </c>
      <c r="S262" s="53">
        <v>3</v>
      </c>
      <c r="T262" s="53">
        <v>2</v>
      </c>
      <c r="U262" s="53">
        <v>177</v>
      </c>
      <c r="V262" s="53">
        <v>12</v>
      </c>
    </row>
    <row r="263" spans="1:22" s="17" customFormat="1" ht="11.25" customHeight="1" x14ac:dyDescent="0.2">
      <c r="A263" s="15"/>
      <c r="B263" s="52"/>
      <c r="C263" s="48" t="s">
        <v>236</v>
      </c>
      <c r="D263" s="53">
        <v>1471</v>
      </c>
      <c r="E263" s="53">
        <v>912</v>
      </c>
      <c r="F263" s="53">
        <v>23</v>
      </c>
      <c r="G263" s="53">
        <v>30</v>
      </c>
      <c r="H263" s="53">
        <v>859</v>
      </c>
      <c r="I263" s="53">
        <v>252</v>
      </c>
      <c r="J263" s="53">
        <v>124</v>
      </c>
      <c r="K263" s="53">
        <v>220</v>
      </c>
      <c r="L263" s="53">
        <v>151</v>
      </c>
      <c r="M263" s="53">
        <v>29</v>
      </c>
      <c r="N263" s="53">
        <v>13</v>
      </c>
      <c r="O263" s="53">
        <v>3</v>
      </c>
      <c r="P263" s="53">
        <v>17</v>
      </c>
      <c r="Q263" s="53">
        <v>5</v>
      </c>
      <c r="R263" s="53">
        <v>14</v>
      </c>
      <c r="S263" s="53">
        <v>1</v>
      </c>
      <c r="T263" s="53">
        <v>0</v>
      </c>
      <c r="U263" s="53">
        <v>20</v>
      </c>
      <c r="V263" s="53">
        <v>10</v>
      </c>
    </row>
    <row r="264" spans="1:22" s="17" customFormat="1" ht="11.25" customHeight="1" x14ac:dyDescent="0.2">
      <c r="A264" s="15"/>
      <c r="B264" s="52"/>
      <c r="C264" s="48" t="s">
        <v>237</v>
      </c>
      <c r="D264" s="53">
        <v>358</v>
      </c>
      <c r="E264" s="53">
        <v>186</v>
      </c>
      <c r="F264" s="53">
        <v>8</v>
      </c>
      <c r="G264" s="53">
        <v>9</v>
      </c>
      <c r="H264" s="53">
        <v>169</v>
      </c>
      <c r="I264" s="53">
        <v>37</v>
      </c>
      <c r="J264" s="53">
        <v>30</v>
      </c>
      <c r="K264" s="53">
        <v>51</v>
      </c>
      <c r="L264" s="53">
        <v>36</v>
      </c>
      <c r="M264" s="53">
        <v>1</v>
      </c>
      <c r="N264" s="53">
        <v>0</v>
      </c>
      <c r="O264" s="53">
        <v>0</v>
      </c>
      <c r="P264" s="53">
        <v>1</v>
      </c>
      <c r="Q264" s="53">
        <v>0</v>
      </c>
      <c r="R264" s="53">
        <v>0</v>
      </c>
      <c r="S264" s="53">
        <v>2</v>
      </c>
      <c r="T264" s="53">
        <v>0</v>
      </c>
      <c r="U264" s="53">
        <v>10</v>
      </c>
      <c r="V264" s="53">
        <v>1</v>
      </c>
    </row>
    <row r="265" spans="1:22" s="17" customFormat="1" ht="11.25" customHeight="1" x14ac:dyDescent="0.2">
      <c r="A265" s="15"/>
      <c r="B265" s="52"/>
      <c r="C265" s="48" t="s">
        <v>238</v>
      </c>
      <c r="D265" s="53">
        <v>342</v>
      </c>
      <c r="E265" s="53">
        <v>204</v>
      </c>
      <c r="F265" s="53">
        <v>2</v>
      </c>
      <c r="G265" s="53">
        <v>8</v>
      </c>
      <c r="H265" s="53">
        <v>194</v>
      </c>
      <c r="I265" s="53">
        <v>51</v>
      </c>
      <c r="J265" s="53">
        <v>15</v>
      </c>
      <c r="K265" s="53">
        <v>30</v>
      </c>
      <c r="L265" s="53">
        <v>72</v>
      </c>
      <c r="M265" s="53">
        <v>10</v>
      </c>
      <c r="N265" s="53">
        <v>6</v>
      </c>
      <c r="O265" s="53">
        <v>2</v>
      </c>
      <c r="P265" s="53">
        <v>1</v>
      </c>
      <c r="Q265" s="53">
        <v>1</v>
      </c>
      <c r="R265" s="53">
        <v>3</v>
      </c>
      <c r="S265" s="53">
        <v>0</v>
      </c>
      <c r="T265" s="53">
        <v>0</v>
      </c>
      <c r="U265" s="53">
        <v>3</v>
      </c>
      <c r="V265" s="53">
        <v>0</v>
      </c>
    </row>
    <row r="266" spans="1:22" s="17" customFormat="1" ht="11.25" customHeight="1" x14ac:dyDescent="0.2">
      <c r="A266" s="15"/>
      <c r="B266" s="52"/>
      <c r="C266" s="48" t="s">
        <v>239</v>
      </c>
      <c r="D266" s="53">
        <v>907</v>
      </c>
      <c r="E266" s="53">
        <v>645</v>
      </c>
      <c r="F266" s="53">
        <v>9</v>
      </c>
      <c r="G266" s="53">
        <v>21</v>
      </c>
      <c r="H266" s="53">
        <v>615</v>
      </c>
      <c r="I266" s="53">
        <v>118</v>
      </c>
      <c r="J266" s="53">
        <v>52</v>
      </c>
      <c r="K266" s="53">
        <v>282</v>
      </c>
      <c r="L266" s="53">
        <v>114</v>
      </c>
      <c r="M266" s="53">
        <v>17</v>
      </c>
      <c r="N266" s="53">
        <v>4</v>
      </c>
      <c r="O266" s="53">
        <v>4</v>
      </c>
      <c r="P266" s="53">
        <v>5</v>
      </c>
      <c r="Q266" s="53">
        <v>0</v>
      </c>
      <c r="R266" s="53">
        <v>1</v>
      </c>
      <c r="S266" s="53">
        <v>2</v>
      </c>
      <c r="T266" s="53">
        <v>0</v>
      </c>
      <c r="U266" s="53">
        <v>11</v>
      </c>
      <c r="V266" s="53">
        <v>5</v>
      </c>
    </row>
    <row r="267" spans="1:22" s="17" customFormat="1" ht="11.25" customHeight="1" x14ac:dyDescent="0.2">
      <c r="A267" s="15"/>
      <c r="B267" s="52"/>
      <c r="C267" s="52" t="s">
        <v>240</v>
      </c>
      <c r="D267" s="54">
        <v>500</v>
      </c>
      <c r="E267" s="54">
        <v>329</v>
      </c>
      <c r="F267" s="54">
        <v>5</v>
      </c>
      <c r="G267" s="54">
        <v>7</v>
      </c>
      <c r="H267" s="54">
        <v>317</v>
      </c>
      <c r="I267" s="54">
        <v>140</v>
      </c>
      <c r="J267" s="54">
        <v>24</v>
      </c>
      <c r="K267" s="54">
        <v>72</v>
      </c>
      <c r="L267" s="54">
        <v>33</v>
      </c>
      <c r="M267" s="54">
        <v>6</v>
      </c>
      <c r="N267" s="54">
        <v>1</v>
      </c>
      <c r="O267" s="54">
        <v>2</v>
      </c>
      <c r="P267" s="54">
        <v>9</v>
      </c>
      <c r="Q267" s="54">
        <v>8</v>
      </c>
      <c r="R267" s="54">
        <v>7</v>
      </c>
      <c r="S267" s="54">
        <v>0</v>
      </c>
      <c r="T267" s="54">
        <v>1</v>
      </c>
      <c r="U267" s="54">
        <v>13</v>
      </c>
      <c r="V267" s="54">
        <v>1</v>
      </c>
    </row>
    <row r="268" spans="1:22" s="17" customFormat="1" ht="11.25" customHeight="1" x14ac:dyDescent="0.2">
      <c r="A268" s="320"/>
      <c r="B268" s="320"/>
      <c r="C268" s="320"/>
      <c r="D268" s="320"/>
      <c r="E268" s="320"/>
      <c r="F268" s="320"/>
      <c r="G268" s="320"/>
      <c r="H268" s="320"/>
      <c r="I268" s="320"/>
      <c r="J268" s="320"/>
      <c r="K268" s="320"/>
      <c r="L268" s="320"/>
      <c r="M268" s="320"/>
      <c r="N268" s="320"/>
      <c r="O268" s="320"/>
      <c r="P268" s="320"/>
      <c r="Q268" s="320"/>
      <c r="R268" s="320"/>
      <c r="S268" s="320"/>
      <c r="T268" s="320"/>
      <c r="U268" s="320"/>
      <c r="V268" s="320"/>
    </row>
    <row r="269" spans="1:22" s="15" customFormat="1" ht="11.25" customHeight="1" x14ac:dyDescent="0.2">
      <c r="A269" s="320" t="s">
        <v>241</v>
      </c>
      <c r="B269" s="320"/>
      <c r="C269" s="320"/>
      <c r="D269" s="14">
        <f t="shared" ref="D269:M269" si="96">SUM(D270:D286)</f>
        <v>5273</v>
      </c>
      <c r="E269" s="14">
        <f t="shared" si="96"/>
        <v>2833</v>
      </c>
      <c r="F269" s="14">
        <f t="shared" si="96"/>
        <v>74</v>
      </c>
      <c r="G269" s="14">
        <f t="shared" si="96"/>
        <v>118</v>
      </c>
      <c r="H269" s="14">
        <f t="shared" si="96"/>
        <v>2641</v>
      </c>
      <c r="I269" s="14">
        <f t="shared" si="96"/>
        <v>746</v>
      </c>
      <c r="J269" s="14">
        <f t="shared" si="96"/>
        <v>319</v>
      </c>
      <c r="K269" s="14">
        <f t="shared" si="96"/>
        <v>716</v>
      </c>
      <c r="L269" s="14">
        <f t="shared" si="96"/>
        <v>436</v>
      </c>
      <c r="M269" s="14">
        <f t="shared" si="96"/>
        <v>217</v>
      </c>
      <c r="N269" s="14">
        <f t="shared" ref="N269:V269" si="97">SUM(N270:N286)</f>
        <v>16</v>
      </c>
      <c r="O269" s="14">
        <f t="shared" si="97"/>
        <v>10</v>
      </c>
      <c r="P269" s="14">
        <f t="shared" si="97"/>
        <v>30</v>
      </c>
      <c r="Q269" s="14">
        <f t="shared" si="97"/>
        <v>6</v>
      </c>
      <c r="R269" s="14">
        <f t="shared" si="97"/>
        <v>15</v>
      </c>
      <c r="S269" s="14">
        <f t="shared" si="97"/>
        <v>4</v>
      </c>
      <c r="T269" s="14">
        <f t="shared" si="97"/>
        <v>0</v>
      </c>
      <c r="U269" s="14">
        <f t="shared" si="97"/>
        <v>94</v>
      </c>
      <c r="V269" s="14">
        <f t="shared" si="97"/>
        <v>32</v>
      </c>
    </row>
    <row r="270" spans="1:22" s="17" customFormat="1" ht="11.25" customHeight="1" x14ac:dyDescent="0.2">
      <c r="A270" s="15"/>
      <c r="B270" s="52"/>
      <c r="C270" s="48" t="s">
        <v>325</v>
      </c>
      <c r="D270" s="53">
        <v>401</v>
      </c>
      <c r="E270" s="53">
        <v>244</v>
      </c>
      <c r="F270" s="53">
        <v>5</v>
      </c>
      <c r="G270" s="53">
        <v>6</v>
      </c>
      <c r="H270" s="53">
        <v>233</v>
      </c>
      <c r="I270" s="53">
        <v>75</v>
      </c>
      <c r="J270" s="53">
        <v>27</v>
      </c>
      <c r="K270" s="53">
        <v>53</v>
      </c>
      <c r="L270" s="53">
        <v>42</v>
      </c>
      <c r="M270" s="53">
        <v>22</v>
      </c>
      <c r="N270" s="53">
        <v>1</v>
      </c>
      <c r="O270" s="53">
        <v>1</v>
      </c>
      <c r="P270" s="53">
        <v>3</v>
      </c>
      <c r="Q270" s="53">
        <v>2</v>
      </c>
      <c r="R270" s="53">
        <v>0</v>
      </c>
      <c r="S270" s="53">
        <v>0</v>
      </c>
      <c r="T270" s="53">
        <v>0</v>
      </c>
      <c r="U270" s="53">
        <v>4</v>
      </c>
      <c r="V270" s="53">
        <v>3</v>
      </c>
    </row>
    <row r="271" spans="1:22" s="17" customFormat="1" ht="11.25" customHeight="1" x14ac:dyDescent="0.2">
      <c r="A271" s="15"/>
      <c r="B271" s="52"/>
      <c r="C271" s="48" t="s">
        <v>326</v>
      </c>
      <c r="D271" s="53">
        <v>86</v>
      </c>
      <c r="E271" s="53">
        <v>51</v>
      </c>
      <c r="F271" s="53">
        <v>4</v>
      </c>
      <c r="G271" s="53">
        <v>3</v>
      </c>
      <c r="H271" s="53">
        <v>44</v>
      </c>
      <c r="I271" s="53">
        <v>19</v>
      </c>
      <c r="J271" s="53">
        <v>0</v>
      </c>
      <c r="K271" s="53">
        <v>5</v>
      </c>
      <c r="L271" s="53">
        <v>4</v>
      </c>
      <c r="M271" s="53">
        <v>14</v>
      </c>
      <c r="N271" s="53">
        <v>0</v>
      </c>
      <c r="O271" s="53">
        <v>0</v>
      </c>
      <c r="P271" s="53">
        <v>0</v>
      </c>
      <c r="Q271" s="53">
        <v>0</v>
      </c>
      <c r="R271" s="53">
        <v>0</v>
      </c>
      <c r="S271" s="53">
        <v>0</v>
      </c>
      <c r="T271" s="53">
        <v>0</v>
      </c>
      <c r="U271" s="53">
        <v>2</v>
      </c>
      <c r="V271" s="53">
        <v>0</v>
      </c>
    </row>
    <row r="272" spans="1:22" s="17" customFormat="1" ht="11.25" customHeight="1" x14ac:dyDescent="0.2">
      <c r="A272" s="15"/>
      <c r="B272" s="52"/>
      <c r="C272" s="48" t="s">
        <v>327</v>
      </c>
      <c r="D272" s="53">
        <v>68</v>
      </c>
      <c r="E272" s="53">
        <v>32</v>
      </c>
      <c r="F272" s="53">
        <v>1</v>
      </c>
      <c r="G272" s="53">
        <v>4</v>
      </c>
      <c r="H272" s="53">
        <v>27</v>
      </c>
      <c r="I272" s="53">
        <v>7</v>
      </c>
      <c r="J272" s="53">
        <v>5</v>
      </c>
      <c r="K272" s="53">
        <v>6</v>
      </c>
      <c r="L272" s="53">
        <v>3</v>
      </c>
      <c r="M272" s="53">
        <v>3</v>
      </c>
      <c r="N272" s="53">
        <v>1</v>
      </c>
      <c r="O272" s="53">
        <v>0</v>
      </c>
      <c r="P272" s="53">
        <v>1</v>
      </c>
      <c r="Q272" s="53">
        <v>0</v>
      </c>
      <c r="R272" s="53">
        <v>1</v>
      </c>
      <c r="S272" s="53">
        <v>0</v>
      </c>
      <c r="T272" s="53">
        <v>0</v>
      </c>
      <c r="U272" s="53">
        <v>0</v>
      </c>
      <c r="V272" s="53">
        <v>0</v>
      </c>
    </row>
    <row r="273" spans="1:22" s="17" customFormat="1" ht="11.25" customHeight="1" x14ac:dyDescent="0.2">
      <c r="A273" s="15"/>
      <c r="B273" s="52"/>
      <c r="C273" s="48" t="s">
        <v>328</v>
      </c>
      <c r="D273" s="53">
        <v>311</v>
      </c>
      <c r="E273" s="53">
        <v>171</v>
      </c>
      <c r="F273" s="53">
        <v>1</v>
      </c>
      <c r="G273" s="53">
        <v>3</v>
      </c>
      <c r="H273" s="53">
        <v>167</v>
      </c>
      <c r="I273" s="53">
        <v>38</v>
      </c>
      <c r="J273" s="53">
        <v>11</v>
      </c>
      <c r="K273" s="53">
        <v>60</v>
      </c>
      <c r="L273" s="53">
        <v>26</v>
      </c>
      <c r="M273" s="53">
        <v>14</v>
      </c>
      <c r="N273" s="53">
        <v>0</v>
      </c>
      <c r="O273" s="53">
        <v>1</v>
      </c>
      <c r="P273" s="53">
        <v>2</v>
      </c>
      <c r="Q273" s="53">
        <v>3</v>
      </c>
      <c r="R273" s="53">
        <v>2</v>
      </c>
      <c r="S273" s="53">
        <v>0</v>
      </c>
      <c r="T273" s="53">
        <v>0</v>
      </c>
      <c r="U273" s="53">
        <v>10</v>
      </c>
      <c r="V273" s="53">
        <v>0</v>
      </c>
    </row>
    <row r="274" spans="1:22" s="17" customFormat="1" ht="11.25" customHeight="1" x14ac:dyDescent="0.2">
      <c r="A274" s="15"/>
      <c r="B274" s="52"/>
      <c r="C274" s="48" t="s">
        <v>329</v>
      </c>
      <c r="D274" s="53">
        <v>366</v>
      </c>
      <c r="E274" s="53">
        <v>176</v>
      </c>
      <c r="F274" s="53">
        <v>10</v>
      </c>
      <c r="G274" s="53">
        <v>3</v>
      </c>
      <c r="H274" s="53">
        <v>163</v>
      </c>
      <c r="I274" s="53">
        <v>41</v>
      </c>
      <c r="J274" s="53">
        <v>14</v>
      </c>
      <c r="K274" s="53">
        <v>70</v>
      </c>
      <c r="L274" s="53">
        <v>15</v>
      </c>
      <c r="M274" s="53">
        <v>7</v>
      </c>
      <c r="N274" s="53">
        <v>0</v>
      </c>
      <c r="O274" s="53">
        <v>2</v>
      </c>
      <c r="P274" s="53">
        <v>1</v>
      </c>
      <c r="Q274" s="53">
        <v>0</v>
      </c>
      <c r="R274" s="53">
        <v>4</v>
      </c>
      <c r="S274" s="53">
        <v>0</v>
      </c>
      <c r="T274" s="53">
        <v>0</v>
      </c>
      <c r="U274" s="53">
        <v>4</v>
      </c>
      <c r="V274" s="53">
        <v>5</v>
      </c>
    </row>
    <row r="275" spans="1:22" s="17" customFormat="1" ht="11.25" customHeight="1" x14ac:dyDescent="0.2">
      <c r="A275" s="15"/>
      <c r="B275" s="52"/>
      <c r="C275" s="48" t="s">
        <v>330</v>
      </c>
      <c r="D275" s="53">
        <v>40</v>
      </c>
      <c r="E275" s="53">
        <v>19</v>
      </c>
      <c r="F275" s="53">
        <v>1</v>
      </c>
      <c r="G275" s="53">
        <v>0</v>
      </c>
      <c r="H275" s="53">
        <v>18</v>
      </c>
      <c r="I275" s="53">
        <v>9</v>
      </c>
      <c r="J275" s="53">
        <v>3</v>
      </c>
      <c r="K275" s="53">
        <v>3</v>
      </c>
      <c r="L275" s="53">
        <v>2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53">
        <v>0</v>
      </c>
      <c r="T275" s="53">
        <v>0</v>
      </c>
      <c r="U275" s="53">
        <v>1</v>
      </c>
      <c r="V275" s="53">
        <v>0</v>
      </c>
    </row>
    <row r="276" spans="1:22" s="17" customFormat="1" ht="11.25" customHeight="1" x14ac:dyDescent="0.2">
      <c r="A276" s="15"/>
      <c r="B276" s="52"/>
      <c r="C276" s="48" t="s">
        <v>331</v>
      </c>
      <c r="D276" s="53">
        <v>18</v>
      </c>
      <c r="E276" s="53">
        <v>11</v>
      </c>
      <c r="F276" s="53">
        <v>0</v>
      </c>
      <c r="G276" s="53">
        <v>1</v>
      </c>
      <c r="H276" s="53">
        <v>10</v>
      </c>
      <c r="I276" s="53">
        <v>4</v>
      </c>
      <c r="J276" s="53">
        <v>4</v>
      </c>
      <c r="K276" s="53">
        <v>0</v>
      </c>
      <c r="L276" s="53">
        <v>1</v>
      </c>
      <c r="M276" s="53">
        <v>1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</row>
    <row r="277" spans="1:22" s="17" customFormat="1" ht="11.25" customHeight="1" x14ac:dyDescent="0.2">
      <c r="A277" s="15"/>
      <c r="B277" s="52"/>
      <c r="C277" s="48" t="s">
        <v>332</v>
      </c>
      <c r="D277" s="53">
        <v>232</v>
      </c>
      <c r="E277" s="53">
        <v>142</v>
      </c>
      <c r="F277" s="53">
        <v>3</v>
      </c>
      <c r="G277" s="53">
        <v>10</v>
      </c>
      <c r="H277" s="53">
        <v>129</v>
      </c>
      <c r="I277" s="53">
        <v>28</v>
      </c>
      <c r="J277" s="53">
        <v>23</v>
      </c>
      <c r="K277" s="53">
        <v>40</v>
      </c>
      <c r="L277" s="53">
        <v>13</v>
      </c>
      <c r="M277" s="53">
        <v>15</v>
      </c>
      <c r="N277" s="53">
        <v>0</v>
      </c>
      <c r="O277" s="53">
        <v>0</v>
      </c>
      <c r="P277" s="53">
        <v>3</v>
      </c>
      <c r="Q277" s="53">
        <v>0</v>
      </c>
      <c r="R277" s="53">
        <v>0</v>
      </c>
      <c r="S277" s="53">
        <v>1</v>
      </c>
      <c r="T277" s="53">
        <v>0</v>
      </c>
      <c r="U277" s="53">
        <v>5</v>
      </c>
      <c r="V277" s="53">
        <v>1</v>
      </c>
    </row>
    <row r="278" spans="1:22" s="17" customFormat="1" ht="11.25" customHeight="1" x14ac:dyDescent="0.2">
      <c r="A278" s="15"/>
      <c r="B278" s="52"/>
      <c r="C278" s="48" t="s">
        <v>333</v>
      </c>
      <c r="D278" s="53">
        <v>67</v>
      </c>
      <c r="E278" s="53">
        <v>35</v>
      </c>
      <c r="F278" s="53">
        <v>0</v>
      </c>
      <c r="G278" s="53">
        <v>1</v>
      </c>
      <c r="H278" s="53">
        <v>34</v>
      </c>
      <c r="I278" s="53">
        <v>7</v>
      </c>
      <c r="J278" s="53">
        <v>4</v>
      </c>
      <c r="K278" s="53">
        <v>10</v>
      </c>
      <c r="L278" s="53">
        <v>7</v>
      </c>
      <c r="M278" s="53">
        <v>1</v>
      </c>
      <c r="N278" s="53">
        <v>1</v>
      </c>
      <c r="O278" s="53">
        <v>0</v>
      </c>
      <c r="P278" s="53">
        <v>1</v>
      </c>
      <c r="Q278" s="53">
        <v>0</v>
      </c>
      <c r="R278" s="53">
        <v>0</v>
      </c>
      <c r="S278" s="53">
        <v>0</v>
      </c>
      <c r="T278" s="53">
        <v>0</v>
      </c>
      <c r="U278" s="53">
        <v>0</v>
      </c>
      <c r="V278" s="53">
        <v>3</v>
      </c>
    </row>
    <row r="279" spans="1:22" s="17" customFormat="1" ht="11.25" customHeight="1" x14ac:dyDescent="0.2">
      <c r="A279" s="15"/>
      <c r="B279" s="52"/>
      <c r="C279" s="48" t="s">
        <v>244</v>
      </c>
      <c r="D279" s="53">
        <v>250</v>
      </c>
      <c r="E279" s="53">
        <v>182</v>
      </c>
      <c r="F279" s="53">
        <v>2</v>
      </c>
      <c r="G279" s="53">
        <v>7</v>
      </c>
      <c r="H279" s="53">
        <v>173</v>
      </c>
      <c r="I279" s="53">
        <v>25</v>
      </c>
      <c r="J279" s="53">
        <v>19</v>
      </c>
      <c r="K279" s="53">
        <v>67</v>
      </c>
      <c r="L279" s="53">
        <v>36</v>
      </c>
      <c r="M279" s="53">
        <v>9</v>
      </c>
      <c r="N279" s="53">
        <v>0</v>
      </c>
      <c r="O279" s="53">
        <v>0</v>
      </c>
      <c r="P279" s="53">
        <v>2</v>
      </c>
      <c r="Q279" s="53">
        <v>0</v>
      </c>
      <c r="R279" s="53">
        <v>0</v>
      </c>
      <c r="S279" s="53">
        <v>0</v>
      </c>
      <c r="T279" s="53">
        <v>0</v>
      </c>
      <c r="U279" s="53">
        <v>13</v>
      </c>
      <c r="V279" s="53">
        <v>2</v>
      </c>
    </row>
    <row r="280" spans="1:22" s="17" customFormat="1" ht="11.25" customHeight="1" x14ac:dyDescent="0.2">
      <c r="A280" s="15"/>
      <c r="B280" s="52"/>
      <c r="C280" s="48" t="s">
        <v>245</v>
      </c>
      <c r="D280" s="53">
        <v>1780</v>
      </c>
      <c r="E280" s="53">
        <v>832</v>
      </c>
      <c r="F280" s="53">
        <v>25</v>
      </c>
      <c r="G280" s="53">
        <v>43</v>
      </c>
      <c r="H280" s="53">
        <v>764</v>
      </c>
      <c r="I280" s="53">
        <v>236</v>
      </c>
      <c r="J280" s="53">
        <v>89</v>
      </c>
      <c r="K280" s="53">
        <v>237</v>
      </c>
      <c r="L280" s="53">
        <v>105</v>
      </c>
      <c r="M280" s="53">
        <v>44</v>
      </c>
      <c r="N280" s="53">
        <v>4</v>
      </c>
      <c r="O280" s="53">
        <v>2</v>
      </c>
      <c r="P280" s="53">
        <v>11</v>
      </c>
      <c r="Q280" s="53">
        <v>0</v>
      </c>
      <c r="R280" s="53">
        <v>2</v>
      </c>
      <c r="S280" s="53">
        <v>2</v>
      </c>
      <c r="T280" s="53">
        <v>0</v>
      </c>
      <c r="U280" s="53">
        <v>20</v>
      </c>
      <c r="V280" s="53">
        <v>12</v>
      </c>
    </row>
    <row r="281" spans="1:22" s="17" customFormat="1" ht="11.25" customHeight="1" x14ac:dyDescent="0.2">
      <c r="A281" s="15"/>
      <c r="B281" s="52"/>
      <c r="C281" s="48" t="s">
        <v>334</v>
      </c>
      <c r="D281" s="53">
        <v>50</v>
      </c>
      <c r="E281" s="53">
        <v>16</v>
      </c>
      <c r="F281" s="53">
        <v>2</v>
      </c>
      <c r="G281" s="53">
        <v>0</v>
      </c>
      <c r="H281" s="53">
        <v>14</v>
      </c>
      <c r="I281" s="53">
        <v>3</v>
      </c>
      <c r="J281" s="53">
        <v>4</v>
      </c>
      <c r="K281" s="53">
        <v>3</v>
      </c>
      <c r="L281" s="53">
        <v>4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</row>
    <row r="282" spans="1:22" s="17" customFormat="1" ht="11.25" customHeight="1" x14ac:dyDescent="0.2">
      <c r="A282" s="15"/>
      <c r="B282" s="52"/>
      <c r="C282" s="48" t="s">
        <v>335</v>
      </c>
      <c r="D282" s="53">
        <v>724</v>
      </c>
      <c r="E282" s="53">
        <v>449</v>
      </c>
      <c r="F282" s="53">
        <v>12</v>
      </c>
      <c r="G282" s="53">
        <v>22</v>
      </c>
      <c r="H282" s="53">
        <v>415</v>
      </c>
      <c r="I282" s="53">
        <v>133</v>
      </c>
      <c r="J282" s="53">
        <v>56</v>
      </c>
      <c r="K282" s="53">
        <v>50</v>
      </c>
      <c r="L282" s="53">
        <v>85</v>
      </c>
      <c r="M282" s="53">
        <v>64</v>
      </c>
      <c r="N282" s="53">
        <v>2</v>
      </c>
      <c r="O282" s="53">
        <v>2</v>
      </c>
      <c r="P282" s="53">
        <v>3</v>
      </c>
      <c r="Q282" s="53">
        <v>0</v>
      </c>
      <c r="R282" s="53">
        <v>2</v>
      </c>
      <c r="S282" s="53">
        <v>0</v>
      </c>
      <c r="T282" s="53">
        <v>0</v>
      </c>
      <c r="U282" s="53">
        <v>14</v>
      </c>
      <c r="V282" s="53">
        <v>4</v>
      </c>
    </row>
    <row r="283" spans="1:22" s="17" customFormat="1" ht="11.25" customHeight="1" x14ac:dyDescent="0.2">
      <c r="A283" s="15"/>
      <c r="B283" s="52"/>
      <c r="C283" s="48" t="s">
        <v>336</v>
      </c>
      <c r="D283" s="53">
        <v>220</v>
      </c>
      <c r="E283" s="53">
        <v>119</v>
      </c>
      <c r="F283" s="53">
        <v>1</v>
      </c>
      <c r="G283" s="53">
        <v>4</v>
      </c>
      <c r="H283" s="53">
        <v>114</v>
      </c>
      <c r="I283" s="53">
        <v>20</v>
      </c>
      <c r="J283" s="53">
        <v>13</v>
      </c>
      <c r="K283" s="53">
        <v>56</v>
      </c>
      <c r="L283" s="53">
        <v>19</v>
      </c>
      <c r="M283" s="53">
        <v>1</v>
      </c>
      <c r="N283" s="53">
        <v>1</v>
      </c>
      <c r="O283" s="53">
        <v>0</v>
      </c>
      <c r="P283" s="53">
        <v>0</v>
      </c>
      <c r="Q283" s="53">
        <v>0</v>
      </c>
      <c r="R283" s="53">
        <v>0</v>
      </c>
      <c r="S283" s="53">
        <v>1</v>
      </c>
      <c r="T283" s="53">
        <v>0</v>
      </c>
      <c r="U283" s="53">
        <v>2</v>
      </c>
      <c r="V283" s="53">
        <v>1</v>
      </c>
    </row>
    <row r="284" spans="1:22" s="17" customFormat="1" ht="11.25" customHeight="1" x14ac:dyDescent="0.2">
      <c r="A284" s="15"/>
      <c r="B284" s="52"/>
      <c r="C284" s="48" t="s">
        <v>337</v>
      </c>
      <c r="D284" s="53">
        <v>135</v>
      </c>
      <c r="E284" s="53">
        <v>46</v>
      </c>
      <c r="F284" s="53">
        <v>0</v>
      </c>
      <c r="G284" s="53">
        <v>2</v>
      </c>
      <c r="H284" s="53">
        <v>44</v>
      </c>
      <c r="I284" s="53">
        <v>8</v>
      </c>
      <c r="J284" s="53">
        <v>23</v>
      </c>
      <c r="K284" s="53">
        <v>2</v>
      </c>
      <c r="L284" s="53">
        <v>4</v>
      </c>
      <c r="M284" s="53">
        <v>5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2</v>
      </c>
      <c r="V284" s="53">
        <v>0</v>
      </c>
    </row>
    <row r="285" spans="1:22" s="17" customFormat="1" ht="11.25" customHeight="1" x14ac:dyDescent="0.2">
      <c r="A285" s="15"/>
      <c r="B285" s="52"/>
      <c r="C285" s="48" t="s">
        <v>246</v>
      </c>
      <c r="D285" s="53">
        <v>296</v>
      </c>
      <c r="E285" s="53">
        <v>170</v>
      </c>
      <c r="F285" s="53">
        <v>4</v>
      </c>
      <c r="G285" s="53">
        <v>6</v>
      </c>
      <c r="H285" s="53">
        <v>160</v>
      </c>
      <c r="I285" s="53">
        <v>25</v>
      </c>
      <c r="J285" s="53">
        <v>16</v>
      </c>
      <c r="K285" s="53">
        <v>38</v>
      </c>
      <c r="L285" s="53">
        <v>41</v>
      </c>
      <c r="M285" s="53">
        <v>13</v>
      </c>
      <c r="N285" s="53">
        <v>2</v>
      </c>
      <c r="O285" s="53">
        <v>1</v>
      </c>
      <c r="P285" s="53">
        <v>3</v>
      </c>
      <c r="Q285" s="53">
        <v>1</v>
      </c>
      <c r="R285" s="53">
        <v>4</v>
      </c>
      <c r="S285" s="53">
        <v>0</v>
      </c>
      <c r="T285" s="53">
        <v>0</v>
      </c>
      <c r="U285" s="53">
        <v>15</v>
      </c>
      <c r="V285" s="53">
        <v>1</v>
      </c>
    </row>
    <row r="286" spans="1:22" s="17" customFormat="1" ht="11.25" customHeight="1" x14ac:dyDescent="0.2">
      <c r="A286" s="15"/>
      <c r="B286" s="52"/>
      <c r="C286" s="52" t="s">
        <v>338</v>
      </c>
      <c r="D286" s="54">
        <v>229</v>
      </c>
      <c r="E286" s="54">
        <v>138</v>
      </c>
      <c r="F286" s="54">
        <v>3</v>
      </c>
      <c r="G286" s="54">
        <v>3</v>
      </c>
      <c r="H286" s="54">
        <v>132</v>
      </c>
      <c r="I286" s="54">
        <v>68</v>
      </c>
      <c r="J286" s="54">
        <v>8</v>
      </c>
      <c r="K286" s="54">
        <v>16</v>
      </c>
      <c r="L286" s="54">
        <v>29</v>
      </c>
      <c r="M286" s="54">
        <v>4</v>
      </c>
      <c r="N286" s="54">
        <v>4</v>
      </c>
      <c r="O286" s="54">
        <v>1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2</v>
      </c>
      <c r="V286" s="54">
        <v>0</v>
      </c>
    </row>
    <row r="287" spans="1:22" s="17" customFormat="1" ht="11.25" customHeight="1" x14ac:dyDescent="0.2">
      <c r="A287" s="320"/>
      <c r="B287" s="320"/>
      <c r="C287" s="320"/>
      <c r="D287" s="320"/>
      <c r="E287" s="320"/>
      <c r="F287" s="320"/>
      <c r="G287" s="320"/>
      <c r="H287" s="320"/>
      <c r="I287" s="320"/>
      <c r="J287" s="320"/>
      <c r="K287" s="320"/>
      <c r="L287" s="320"/>
      <c r="M287" s="320"/>
      <c r="N287" s="320"/>
      <c r="O287" s="320"/>
      <c r="P287" s="320"/>
      <c r="Q287" s="320"/>
      <c r="R287" s="320"/>
      <c r="S287" s="320"/>
      <c r="T287" s="320"/>
      <c r="U287" s="320"/>
      <c r="V287" s="320"/>
    </row>
    <row r="288" spans="1:22" s="15" customFormat="1" ht="11.25" customHeight="1" x14ac:dyDescent="0.2">
      <c r="A288" s="320" t="s">
        <v>247</v>
      </c>
      <c r="B288" s="320"/>
      <c r="C288" s="320"/>
      <c r="D288" s="14">
        <f t="shared" ref="D288:M288" si="98">SUM(D289:D309)</f>
        <v>6482</v>
      </c>
      <c r="E288" s="14">
        <f t="shared" si="98"/>
        <v>4396</v>
      </c>
      <c r="F288" s="14">
        <f t="shared" si="98"/>
        <v>90</v>
      </c>
      <c r="G288" s="14">
        <f t="shared" si="98"/>
        <v>145</v>
      </c>
      <c r="H288" s="14">
        <f t="shared" si="98"/>
        <v>4161</v>
      </c>
      <c r="I288" s="14">
        <f t="shared" si="98"/>
        <v>1232</v>
      </c>
      <c r="J288" s="14">
        <f t="shared" si="98"/>
        <v>355</v>
      </c>
      <c r="K288" s="14">
        <f t="shared" si="98"/>
        <v>1515</v>
      </c>
      <c r="L288" s="14">
        <f t="shared" si="98"/>
        <v>592</v>
      </c>
      <c r="M288" s="14">
        <f t="shared" si="98"/>
        <v>213</v>
      </c>
      <c r="N288" s="14">
        <f t="shared" ref="N288:V288" si="99">SUM(N289:N309)</f>
        <v>15</v>
      </c>
      <c r="O288" s="14">
        <f t="shared" si="99"/>
        <v>8</v>
      </c>
      <c r="P288" s="14">
        <f t="shared" si="99"/>
        <v>53</v>
      </c>
      <c r="Q288" s="14">
        <f t="shared" si="99"/>
        <v>10</v>
      </c>
      <c r="R288" s="14">
        <f t="shared" si="99"/>
        <v>17</v>
      </c>
      <c r="S288" s="14">
        <f t="shared" si="99"/>
        <v>9</v>
      </c>
      <c r="T288" s="14">
        <f t="shared" si="99"/>
        <v>3</v>
      </c>
      <c r="U288" s="14">
        <f t="shared" si="99"/>
        <v>91</v>
      </c>
      <c r="V288" s="14">
        <f t="shared" si="99"/>
        <v>48</v>
      </c>
    </row>
    <row r="289" spans="1:22" s="17" customFormat="1" ht="11.25" customHeight="1" x14ac:dyDescent="0.2">
      <c r="A289" s="15"/>
      <c r="B289" s="52"/>
      <c r="C289" s="48" t="s">
        <v>248</v>
      </c>
      <c r="D289" s="53">
        <v>1147</v>
      </c>
      <c r="E289" s="53">
        <v>825</v>
      </c>
      <c r="F289" s="53">
        <v>20</v>
      </c>
      <c r="G289" s="53">
        <v>26</v>
      </c>
      <c r="H289" s="53">
        <v>779</v>
      </c>
      <c r="I289" s="53">
        <v>267</v>
      </c>
      <c r="J289" s="53">
        <v>58</v>
      </c>
      <c r="K289" s="53">
        <v>306</v>
      </c>
      <c r="L289" s="53">
        <v>53</v>
      </c>
      <c r="M289" s="53">
        <v>64</v>
      </c>
      <c r="N289" s="53">
        <v>2</v>
      </c>
      <c r="O289" s="53">
        <v>0</v>
      </c>
      <c r="P289" s="53">
        <v>8</v>
      </c>
      <c r="Q289" s="53">
        <v>4</v>
      </c>
      <c r="R289" s="53">
        <v>1</v>
      </c>
      <c r="S289" s="53">
        <v>0</v>
      </c>
      <c r="T289" s="53">
        <v>2</v>
      </c>
      <c r="U289" s="53">
        <v>10</v>
      </c>
      <c r="V289" s="53">
        <v>4</v>
      </c>
    </row>
    <row r="290" spans="1:22" s="17" customFormat="1" ht="11.25" customHeight="1" x14ac:dyDescent="0.2">
      <c r="A290" s="15"/>
      <c r="B290" s="52"/>
      <c r="C290" s="48" t="s">
        <v>249</v>
      </c>
      <c r="D290" s="53">
        <v>91</v>
      </c>
      <c r="E290" s="53">
        <v>67</v>
      </c>
      <c r="F290" s="53">
        <v>0</v>
      </c>
      <c r="G290" s="53">
        <v>0</v>
      </c>
      <c r="H290" s="53">
        <v>67</v>
      </c>
      <c r="I290" s="53">
        <v>24</v>
      </c>
      <c r="J290" s="53">
        <v>4</v>
      </c>
      <c r="K290" s="53">
        <v>24</v>
      </c>
      <c r="L290" s="53">
        <v>12</v>
      </c>
      <c r="M290" s="53">
        <v>2</v>
      </c>
      <c r="N290" s="53">
        <v>0</v>
      </c>
      <c r="O290" s="53">
        <v>0</v>
      </c>
      <c r="P290" s="53">
        <v>1</v>
      </c>
      <c r="Q290" s="53">
        <v>0</v>
      </c>
      <c r="R290" s="53">
        <v>0</v>
      </c>
      <c r="S290" s="53">
        <v>0</v>
      </c>
      <c r="T290" s="53">
        <v>0</v>
      </c>
      <c r="U290" s="53">
        <v>0</v>
      </c>
      <c r="V290" s="53">
        <v>0</v>
      </c>
    </row>
    <row r="291" spans="1:22" s="17" customFormat="1" ht="11.25" customHeight="1" x14ac:dyDescent="0.2">
      <c r="A291" s="15"/>
      <c r="B291" s="52"/>
      <c r="C291" s="48" t="s">
        <v>250</v>
      </c>
      <c r="D291" s="53">
        <v>81</v>
      </c>
      <c r="E291" s="53">
        <v>53</v>
      </c>
      <c r="F291" s="53">
        <v>1</v>
      </c>
      <c r="G291" s="53">
        <v>1</v>
      </c>
      <c r="H291" s="53">
        <v>51</v>
      </c>
      <c r="I291" s="53">
        <v>12</v>
      </c>
      <c r="J291" s="53">
        <v>1</v>
      </c>
      <c r="K291" s="53">
        <v>29</v>
      </c>
      <c r="L291" s="53">
        <v>4</v>
      </c>
      <c r="M291" s="53">
        <v>4</v>
      </c>
      <c r="N291" s="53">
        <v>0</v>
      </c>
      <c r="O291" s="53">
        <v>0</v>
      </c>
      <c r="P291" s="53">
        <v>1</v>
      </c>
      <c r="Q291" s="53">
        <v>0</v>
      </c>
      <c r="R291" s="53">
        <v>0</v>
      </c>
      <c r="S291" s="53">
        <v>0</v>
      </c>
      <c r="T291" s="53">
        <v>0</v>
      </c>
      <c r="U291" s="53">
        <v>0</v>
      </c>
      <c r="V291" s="53">
        <v>0</v>
      </c>
    </row>
    <row r="292" spans="1:22" s="17" customFormat="1" ht="11.25" customHeight="1" x14ac:dyDescent="0.2">
      <c r="A292" s="15"/>
      <c r="B292" s="52"/>
      <c r="C292" s="48" t="s">
        <v>251</v>
      </c>
      <c r="D292" s="53">
        <v>560</v>
      </c>
      <c r="E292" s="53">
        <v>362</v>
      </c>
      <c r="F292" s="53">
        <v>11</v>
      </c>
      <c r="G292" s="53">
        <v>19</v>
      </c>
      <c r="H292" s="53">
        <v>332</v>
      </c>
      <c r="I292" s="53">
        <v>54</v>
      </c>
      <c r="J292" s="53">
        <v>41</v>
      </c>
      <c r="K292" s="53">
        <v>127</v>
      </c>
      <c r="L292" s="53">
        <v>65</v>
      </c>
      <c r="M292" s="53">
        <v>11</v>
      </c>
      <c r="N292" s="53">
        <v>1</v>
      </c>
      <c r="O292" s="53">
        <v>1</v>
      </c>
      <c r="P292" s="53">
        <v>0</v>
      </c>
      <c r="Q292" s="53">
        <v>2</v>
      </c>
      <c r="R292" s="53">
        <v>4</v>
      </c>
      <c r="S292" s="53">
        <v>0</v>
      </c>
      <c r="T292" s="53">
        <v>0</v>
      </c>
      <c r="U292" s="53">
        <v>13</v>
      </c>
      <c r="V292" s="53">
        <v>13</v>
      </c>
    </row>
    <row r="293" spans="1:22" s="17" customFormat="1" ht="11.25" customHeight="1" x14ac:dyDescent="0.2">
      <c r="A293" s="15"/>
      <c r="B293" s="52"/>
      <c r="C293" s="48" t="s">
        <v>339</v>
      </c>
      <c r="D293" s="53">
        <v>44</v>
      </c>
      <c r="E293" s="53">
        <v>24</v>
      </c>
      <c r="F293" s="53">
        <v>1</v>
      </c>
      <c r="G293" s="53">
        <v>0</v>
      </c>
      <c r="H293" s="53">
        <v>23</v>
      </c>
      <c r="I293" s="53">
        <v>5</v>
      </c>
      <c r="J293" s="53">
        <v>0</v>
      </c>
      <c r="K293" s="53">
        <v>15</v>
      </c>
      <c r="L293" s="53">
        <v>1</v>
      </c>
      <c r="M293" s="53">
        <v>0</v>
      </c>
      <c r="N293" s="53">
        <v>0</v>
      </c>
      <c r="O293" s="53">
        <v>0</v>
      </c>
      <c r="P293" s="53">
        <v>1</v>
      </c>
      <c r="Q293" s="53">
        <v>0</v>
      </c>
      <c r="R293" s="53">
        <v>0</v>
      </c>
      <c r="S293" s="53">
        <v>0</v>
      </c>
      <c r="T293" s="53">
        <v>0</v>
      </c>
      <c r="U293" s="53">
        <v>1</v>
      </c>
      <c r="V293" s="53">
        <v>0</v>
      </c>
    </row>
    <row r="294" spans="1:22" s="17" customFormat="1" ht="11.25" customHeight="1" x14ac:dyDescent="0.2">
      <c r="A294" s="15"/>
      <c r="B294" s="52"/>
      <c r="C294" s="48" t="s">
        <v>252</v>
      </c>
      <c r="D294" s="53">
        <v>117</v>
      </c>
      <c r="E294" s="53">
        <v>27</v>
      </c>
      <c r="F294" s="53">
        <v>0</v>
      </c>
      <c r="G294" s="53">
        <v>0</v>
      </c>
      <c r="H294" s="53">
        <v>27</v>
      </c>
      <c r="I294" s="53">
        <v>5</v>
      </c>
      <c r="J294" s="53">
        <v>1</v>
      </c>
      <c r="K294" s="53">
        <v>15</v>
      </c>
      <c r="L294" s="53">
        <v>5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0</v>
      </c>
      <c r="S294" s="53">
        <v>1</v>
      </c>
      <c r="T294" s="53">
        <v>0</v>
      </c>
      <c r="U294" s="53">
        <v>0</v>
      </c>
      <c r="V294" s="53">
        <v>0</v>
      </c>
    </row>
    <row r="295" spans="1:22" s="17" customFormat="1" ht="11.25" customHeight="1" x14ac:dyDescent="0.2">
      <c r="A295" s="15"/>
      <c r="B295" s="52"/>
      <c r="C295" s="48" t="s">
        <v>253</v>
      </c>
      <c r="D295" s="53">
        <v>48</v>
      </c>
      <c r="E295" s="53">
        <v>38</v>
      </c>
      <c r="F295" s="53">
        <v>0</v>
      </c>
      <c r="G295" s="53">
        <v>2</v>
      </c>
      <c r="H295" s="53">
        <v>36</v>
      </c>
      <c r="I295" s="53">
        <v>11</v>
      </c>
      <c r="J295" s="53">
        <v>3</v>
      </c>
      <c r="K295" s="53">
        <v>10</v>
      </c>
      <c r="L295" s="53">
        <v>7</v>
      </c>
      <c r="M295" s="53">
        <v>1</v>
      </c>
      <c r="N295" s="53">
        <v>1</v>
      </c>
      <c r="O295" s="53">
        <v>1</v>
      </c>
      <c r="P295" s="53">
        <v>0</v>
      </c>
      <c r="Q295" s="53">
        <v>0</v>
      </c>
      <c r="R295" s="53">
        <v>0</v>
      </c>
      <c r="S295" s="53">
        <v>0</v>
      </c>
      <c r="T295" s="53">
        <v>0</v>
      </c>
      <c r="U295" s="53">
        <v>1</v>
      </c>
      <c r="V295" s="53">
        <v>1</v>
      </c>
    </row>
    <row r="296" spans="1:22" s="17" customFormat="1" ht="11.25" customHeight="1" x14ac:dyDescent="0.2">
      <c r="A296" s="15"/>
      <c r="B296" s="52"/>
      <c r="C296" s="48" t="s">
        <v>254</v>
      </c>
      <c r="D296" s="53">
        <v>86</v>
      </c>
      <c r="E296" s="53">
        <v>64</v>
      </c>
      <c r="F296" s="53">
        <v>0</v>
      </c>
      <c r="G296" s="53">
        <v>3</v>
      </c>
      <c r="H296" s="53">
        <v>61</v>
      </c>
      <c r="I296" s="53">
        <v>17</v>
      </c>
      <c r="J296" s="53">
        <v>2</v>
      </c>
      <c r="K296" s="53">
        <v>18</v>
      </c>
      <c r="L296" s="53">
        <v>16</v>
      </c>
      <c r="M296" s="53">
        <v>4</v>
      </c>
      <c r="N296" s="53">
        <v>2</v>
      </c>
      <c r="O296" s="53">
        <v>0</v>
      </c>
      <c r="P296" s="53">
        <v>1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1</v>
      </c>
    </row>
    <row r="297" spans="1:22" s="17" customFormat="1" ht="11.25" customHeight="1" x14ac:dyDescent="0.2">
      <c r="A297" s="15"/>
      <c r="B297" s="52"/>
      <c r="C297" s="48" t="s">
        <v>340</v>
      </c>
      <c r="D297" s="53">
        <v>256</v>
      </c>
      <c r="E297" s="53">
        <v>183</v>
      </c>
      <c r="F297" s="53">
        <v>1</v>
      </c>
      <c r="G297" s="53">
        <v>2</v>
      </c>
      <c r="H297" s="53">
        <v>180</v>
      </c>
      <c r="I297" s="53">
        <v>65</v>
      </c>
      <c r="J297" s="53">
        <v>19</v>
      </c>
      <c r="K297" s="53">
        <v>51</v>
      </c>
      <c r="L297" s="53">
        <v>34</v>
      </c>
      <c r="M297" s="53">
        <v>4</v>
      </c>
      <c r="N297" s="53">
        <v>0</v>
      </c>
      <c r="O297" s="53">
        <v>1</v>
      </c>
      <c r="P297" s="53">
        <v>0</v>
      </c>
      <c r="Q297" s="53">
        <v>1</v>
      </c>
      <c r="R297" s="53">
        <v>0</v>
      </c>
      <c r="S297" s="53">
        <v>2</v>
      </c>
      <c r="T297" s="53">
        <v>0</v>
      </c>
      <c r="U297" s="53">
        <v>2</v>
      </c>
      <c r="V297" s="53">
        <v>1</v>
      </c>
    </row>
    <row r="298" spans="1:22" s="17" customFormat="1" ht="11.25" customHeight="1" x14ac:dyDescent="0.2">
      <c r="A298" s="15"/>
      <c r="B298" s="52"/>
      <c r="C298" s="48" t="s">
        <v>255</v>
      </c>
      <c r="D298" s="53">
        <v>340</v>
      </c>
      <c r="E298" s="53">
        <v>253</v>
      </c>
      <c r="F298" s="53">
        <v>5</v>
      </c>
      <c r="G298" s="53">
        <v>9</v>
      </c>
      <c r="H298" s="53">
        <v>239</v>
      </c>
      <c r="I298" s="53">
        <v>46</v>
      </c>
      <c r="J298" s="53">
        <v>14</v>
      </c>
      <c r="K298" s="53">
        <v>120</v>
      </c>
      <c r="L298" s="53">
        <v>36</v>
      </c>
      <c r="M298" s="53">
        <v>11</v>
      </c>
      <c r="N298" s="53">
        <v>1</v>
      </c>
      <c r="O298" s="53">
        <v>0</v>
      </c>
      <c r="P298" s="53">
        <v>4</v>
      </c>
      <c r="Q298" s="53">
        <v>0</v>
      </c>
      <c r="R298" s="53">
        <v>1</v>
      </c>
      <c r="S298" s="53">
        <v>0</v>
      </c>
      <c r="T298" s="53">
        <v>0</v>
      </c>
      <c r="U298" s="53">
        <v>6</v>
      </c>
      <c r="V298" s="53">
        <v>0</v>
      </c>
    </row>
    <row r="299" spans="1:22" s="17" customFormat="1" ht="11.25" customHeight="1" x14ac:dyDescent="0.2">
      <c r="A299" s="15"/>
      <c r="B299" s="52"/>
      <c r="C299" s="48" t="s">
        <v>256</v>
      </c>
      <c r="D299" s="53">
        <v>137</v>
      </c>
      <c r="E299" s="53">
        <v>100</v>
      </c>
      <c r="F299" s="53">
        <v>2</v>
      </c>
      <c r="G299" s="53">
        <v>3</v>
      </c>
      <c r="H299" s="53">
        <v>95</v>
      </c>
      <c r="I299" s="53">
        <v>33</v>
      </c>
      <c r="J299" s="53">
        <v>9</v>
      </c>
      <c r="K299" s="53">
        <v>29</v>
      </c>
      <c r="L299" s="53">
        <v>15</v>
      </c>
      <c r="M299" s="53">
        <v>6</v>
      </c>
      <c r="N299" s="53">
        <v>0</v>
      </c>
      <c r="O299" s="53">
        <v>0</v>
      </c>
      <c r="P299" s="53">
        <v>2</v>
      </c>
      <c r="Q299" s="53">
        <v>0</v>
      </c>
      <c r="R299" s="53">
        <v>0</v>
      </c>
      <c r="S299" s="53">
        <v>0</v>
      </c>
      <c r="T299" s="53">
        <v>0</v>
      </c>
      <c r="U299" s="53">
        <v>0</v>
      </c>
      <c r="V299" s="53">
        <v>1</v>
      </c>
    </row>
    <row r="300" spans="1:22" s="17" customFormat="1" ht="11.25" customHeight="1" x14ac:dyDescent="0.2">
      <c r="A300" s="15"/>
      <c r="B300" s="52"/>
      <c r="C300" s="48" t="s">
        <v>257</v>
      </c>
      <c r="D300" s="53">
        <v>819</v>
      </c>
      <c r="E300" s="53">
        <v>599</v>
      </c>
      <c r="F300" s="53">
        <v>13</v>
      </c>
      <c r="G300" s="53">
        <v>22</v>
      </c>
      <c r="H300" s="53">
        <v>564</v>
      </c>
      <c r="I300" s="53">
        <v>176</v>
      </c>
      <c r="J300" s="53">
        <v>43</v>
      </c>
      <c r="K300" s="53">
        <v>215</v>
      </c>
      <c r="L300" s="53">
        <v>80</v>
      </c>
      <c r="M300" s="53">
        <v>20</v>
      </c>
      <c r="N300" s="53">
        <v>2</v>
      </c>
      <c r="O300" s="53">
        <v>0</v>
      </c>
      <c r="P300" s="53">
        <v>7</v>
      </c>
      <c r="Q300" s="53">
        <v>0</v>
      </c>
      <c r="R300" s="53">
        <v>2</v>
      </c>
      <c r="S300" s="53">
        <v>1</v>
      </c>
      <c r="T300" s="53">
        <v>0</v>
      </c>
      <c r="U300" s="53">
        <v>4</v>
      </c>
      <c r="V300" s="53">
        <v>14</v>
      </c>
    </row>
    <row r="301" spans="1:22" s="17" customFormat="1" ht="11.25" customHeight="1" x14ac:dyDescent="0.2">
      <c r="A301" s="15"/>
      <c r="B301" s="52"/>
      <c r="C301" s="48" t="s">
        <v>258</v>
      </c>
      <c r="D301" s="53">
        <v>615</v>
      </c>
      <c r="E301" s="53">
        <v>426</v>
      </c>
      <c r="F301" s="53">
        <v>13</v>
      </c>
      <c r="G301" s="53">
        <v>12</v>
      </c>
      <c r="H301" s="53">
        <v>401</v>
      </c>
      <c r="I301" s="53">
        <v>90</v>
      </c>
      <c r="J301" s="53">
        <v>39</v>
      </c>
      <c r="K301" s="53">
        <v>149</v>
      </c>
      <c r="L301" s="53">
        <v>71</v>
      </c>
      <c r="M301" s="53">
        <v>8</v>
      </c>
      <c r="N301" s="53">
        <v>0</v>
      </c>
      <c r="O301" s="53">
        <v>2</v>
      </c>
      <c r="P301" s="53">
        <v>7</v>
      </c>
      <c r="Q301" s="53">
        <v>1</v>
      </c>
      <c r="R301" s="53">
        <v>1</v>
      </c>
      <c r="S301" s="53">
        <v>0</v>
      </c>
      <c r="T301" s="53">
        <v>1</v>
      </c>
      <c r="U301" s="53">
        <v>30</v>
      </c>
      <c r="V301" s="53">
        <v>2</v>
      </c>
    </row>
    <row r="302" spans="1:22" s="17" customFormat="1" ht="11.25" customHeight="1" x14ac:dyDescent="0.2">
      <c r="A302" s="15"/>
      <c r="B302" s="52"/>
      <c r="C302" s="48" t="s">
        <v>259</v>
      </c>
      <c r="D302" s="53">
        <v>155</v>
      </c>
      <c r="E302" s="53">
        <v>96</v>
      </c>
      <c r="F302" s="53">
        <v>1</v>
      </c>
      <c r="G302" s="53">
        <v>6</v>
      </c>
      <c r="H302" s="53">
        <v>89</v>
      </c>
      <c r="I302" s="53">
        <v>38</v>
      </c>
      <c r="J302" s="53">
        <v>8</v>
      </c>
      <c r="K302" s="53">
        <v>25</v>
      </c>
      <c r="L302" s="53">
        <v>7</v>
      </c>
      <c r="M302" s="53">
        <v>5</v>
      </c>
      <c r="N302" s="53">
        <v>0</v>
      </c>
      <c r="O302" s="53">
        <v>0</v>
      </c>
      <c r="P302" s="53">
        <v>4</v>
      </c>
      <c r="Q302" s="53">
        <v>0</v>
      </c>
      <c r="R302" s="53">
        <v>0</v>
      </c>
      <c r="S302" s="53">
        <v>1</v>
      </c>
      <c r="T302" s="53">
        <v>0</v>
      </c>
      <c r="U302" s="53">
        <v>1</v>
      </c>
      <c r="V302" s="53">
        <v>0</v>
      </c>
    </row>
    <row r="303" spans="1:22" s="17" customFormat="1" ht="11.25" customHeight="1" x14ac:dyDescent="0.2">
      <c r="A303" s="15"/>
      <c r="B303" s="52"/>
      <c r="C303" s="48" t="s">
        <v>260</v>
      </c>
      <c r="D303" s="53">
        <v>109</v>
      </c>
      <c r="E303" s="53">
        <v>77</v>
      </c>
      <c r="F303" s="53">
        <v>0</v>
      </c>
      <c r="G303" s="53">
        <v>0</v>
      </c>
      <c r="H303" s="53">
        <v>77</v>
      </c>
      <c r="I303" s="53">
        <v>21</v>
      </c>
      <c r="J303" s="53">
        <v>2</v>
      </c>
      <c r="K303" s="53">
        <v>36</v>
      </c>
      <c r="L303" s="53">
        <v>7</v>
      </c>
      <c r="M303" s="53">
        <v>9</v>
      </c>
      <c r="N303" s="53">
        <v>0</v>
      </c>
      <c r="O303" s="53">
        <v>0</v>
      </c>
      <c r="P303" s="53">
        <v>0</v>
      </c>
      <c r="Q303" s="53">
        <v>0</v>
      </c>
      <c r="R303" s="53">
        <v>0</v>
      </c>
      <c r="S303" s="53">
        <v>0</v>
      </c>
      <c r="T303" s="53">
        <v>0</v>
      </c>
      <c r="U303" s="53">
        <v>2</v>
      </c>
      <c r="V303" s="53">
        <v>0</v>
      </c>
    </row>
    <row r="304" spans="1:22" s="17" customFormat="1" ht="11.25" customHeight="1" x14ac:dyDescent="0.2">
      <c r="A304" s="15"/>
      <c r="B304" s="52"/>
      <c r="C304" s="48" t="s">
        <v>261</v>
      </c>
      <c r="D304" s="53">
        <v>238</v>
      </c>
      <c r="E304" s="53">
        <v>142</v>
      </c>
      <c r="F304" s="53">
        <v>2</v>
      </c>
      <c r="G304" s="53">
        <v>4</v>
      </c>
      <c r="H304" s="53">
        <v>136</v>
      </c>
      <c r="I304" s="53">
        <v>48</v>
      </c>
      <c r="J304" s="53">
        <v>14</v>
      </c>
      <c r="K304" s="53">
        <v>38</v>
      </c>
      <c r="L304" s="53">
        <v>26</v>
      </c>
      <c r="M304" s="53">
        <v>2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7</v>
      </c>
      <c r="V304" s="53">
        <v>1</v>
      </c>
    </row>
    <row r="305" spans="1:22" s="17" customFormat="1" ht="11.25" customHeight="1" x14ac:dyDescent="0.2">
      <c r="A305" s="15"/>
      <c r="B305" s="52"/>
      <c r="C305" s="48" t="s">
        <v>262</v>
      </c>
      <c r="D305" s="53">
        <v>381</v>
      </c>
      <c r="E305" s="53">
        <v>255</v>
      </c>
      <c r="F305" s="53">
        <v>4</v>
      </c>
      <c r="G305" s="53">
        <v>16</v>
      </c>
      <c r="H305" s="53">
        <v>235</v>
      </c>
      <c r="I305" s="53">
        <v>27</v>
      </c>
      <c r="J305" s="53">
        <v>11</v>
      </c>
      <c r="K305" s="53">
        <v>79</v>
      </c>
      <c r="L305" s="53">
        <v>95</v>
      </c>
      <c r="M305" s="53">
        <v>9</v>
      </c>
      <c r="N305" s="53">
        <v>2</v>
      </c>
      <c r="O305" s="53">
        <v>1</v>
      </c>
      <c r="P305" s="53">
        <v>2</v>
      </c>
      <c r="Q305" s="53">
        <v>0</v>
      </c>
      <c r="R305" s="53">
        <v>2</v>
      </c>
      <c r="S305" s="53">
        <v>0</v>
      </c>
      <c r="T305" s="53">
        <v>0</v>
      </c>
      <c r="U305" s="53">
        <v>6</v>
      </c>
      <c r="V305" s="53">
        <v>1</v>
      </c>
    </row>
    <row r="306" spans="1:22" s="17" customFormat="1" ht="11.25" customHeight="1" x14ac:dyDescent="0.2">
      <c r="A306" s="15"/>
      <c r="B306" s="52"/>
      <c r="C306" s="48" t="s">
        <v>263</v>
      </c>
      <c r="D306" s="53">
        <v>268</v>
      </c>
      <c r="E306" s="53">
        <v>195</v>
      </c>
      <c r="F306" s="53">
        <v>6</v>
      </c>
      <c r="G306" s="53">
        <v>5</v>
      </c>
      <c r="H306" s="53">
        <v>184</v>
      </c>
      <c r="I306" s="53">
        <v>60</v>
      </c>
      <c r="J306" s="53">
        <v>20</v>
      </c>
      <c r="K306" s="53">
        <v>65</v>
      </c>
      <c r="L306" s="53">
        <v>12</v>
      </c>
      <c r="M306" s="53">
        <v>12</v>
      </c>
      <c r="N306" s="53">
        <v>0</v>
      </c>
      <c r="O306" s="53">
        <v>2</v>
      </c>
      <c r="P306" s="53">
        <v>7</v>
      </c>
      <c r="Q306" s="53">
        <v>0</v>
      </c>
      <c r="R306" s="53">
        <v>2</v>
      </c>
      <c r="S306" s="53">
        <v>0</v>
      </c>
      <c r="T306" s="53">
        <v>0</v>
      </c>
      <c r="U306" s="53">
        <v>3</v>
      </c>
      <c r="V306" s="53">
        <v>1</v>
      </c>
    </row>
    <row r="307" spans="1:22" s="17" customFormat="1" ht="11.25" customHeight="1" x14ac:dyDescent="0.2">
      <c r="A307" s="15"/>
      <c r="B307" s="52"/>
      <c r="C307" s="48" t="s">
        <v>264</v>
      </c>
      <c r="D307" s="53">
        <v>867</v>
      </c>
      <c r="E307" s="53">
        <v>530</v>
      </c>
      <c r="F307" s="53">
        <v>10</v>
      </c>
      <c r="G307" s="53">
        <v>12</v>
      </c>
      <c r="H307" s="53">
        <v>508</v>
      </c>
      <c r="I307" s="53">
        <v>208</v>
      </c>
      <c r="J307" s="53">
        <v>59</v>
      </c>
      <c r="K307" s="53">
        <v>143</v>
      </c>
      <c r="L307" s="53">
        <v>37</v>
      </c>
      <c r="M307" s="53">
        <v>36</v>
      </c>
      <c r="N307" s="53">
        <v>4</v>
      </c>
      <c r="O307" s="53">
        <v>0</v>
      </c>
      <c r="P307" s="53">
        <v>8</v>
      </c>
      <c r="Q307" s="53">
        <v>1</v>
      </c>
      <c r="R307" s="53">
        <v>3</v>
      </c>
      <c r="S307" s="53">
        <v>2</v>
      </c>
      <c r="T307" s="53">
        <v>0</v>
      </c>
      <c r="U307" s="53">
        <v>5</v>
      </c>
      <c r="V307" s="53">
        <v>2</v>
      </c>
    </row>
    <row r="308" spans="1:22" s="17" customFormat="1" ht="11.25" customHeight="1" x14ac:dyDescent="0.2">
      <c r="A308" s="15"/>
      <c r="B308" s="52"/>
      <c r="C308" s="48" t="s">
        <v>341</v>
      </c>
      <c r="D308" s="53">
        <v>56</v>
      </c>
      <c r="E308" s="53">
        <v>35</v>
      </c>
      <c r="F308" s="53">
        <v>0</v>
      </c>
      <c r="G308" s="53">
        <v>0</v>
      </c>
      <c r="H308" s="53">
        <v>35</v>
      </c>
      <c r="I308" s="53">
        <v>12</v>
      </c>
      <c r="J308" s="53">
        <v>2</v>
      </c>
      <c r="K308" s="53">
        <v>10</v>
      </c>
      <c r="L308" s="53">
        <v>3</v>
      </c>
      <c r="M308" s="53">
        <v>1</v>
      </c>
      <c r="N308" s="53">
        <v>0</v>
      </c>
      <c r="O308" s="53">
        <v>0</v>
      </c>
      <c r="P308" s="53">
        <v>0</v>
      </c>
      <c r="Q308" s="53">
        <v>1</v>
      </c>
      <c r="R308" s="53">
        <v>1</v>
      </c>
      <c r="S308" s="53">
        <v>2</v>
      </c>
      <c r="T308" s="53">
        <v>0</v>
      </c>
      <c r="U308" s="53">
        <v>0</v>
      </c>
      <c r="V308" s="53">
        <v>3</v>
      </c>
    </row>
    <row r="309" spans="1:22" s="17" customFormat="1" ht="11.25" customHeight="1" x14ac:dyDescent="0.2">
      <c r="A309" s="15"/>
      <c r="B309" s="52"/>
      <c r="C309" s="52" t="s">
        <v>265</v>
      </c>
      <c r="D309" s="54">
        <v>67</v>
      </c>
      <c r="E309" s="54">
        <v>45</v>
      </c>
      <c r="F309" s="54">
        <v>0</v>
      </c>
      <c r="G309" s="54">
        <v>3</v>
      </c>
      <c r="H309" s="54">
        <v>42</v>
      </c>
      <c r="I309" s="54">
        <v>13</v>
      </c>
      <c r="J309" s="54">
        <v>5</v>
      </c>
      <c r="K309" s="54">
        <v>11</v>
      </c>
      <c r="L309" s="54">
        <v>6</v>
      </c>
      <c r="M309" s="54">
        <v>4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3</v>
      </c>
    </row>
    <row r="310" spans="1:22" s="17" customFormat="1" ht="11.25" customHeight="1" x14ac:dyDescent="0.2">
      <c r="A310" s="319"/>
      <c r="B310" s="319"/>
      <c r="C310" s="319"/>
      <c r="D310" s="319"/>
      <c r="E310" s="319"/>
      <c r="F310" s="319"/>
      <c r="G310" s="319"/>
      <c r="H310" s="319"/>
      <c r="I310" s="319"/>
      <c r="J310" s="319"/>
      <c r="K310" s="319"/>
      <c r="L310" s="319"/>
      <c r="M310" s="319"/>
      <c r="N310" s="319"/>
      <c r="O310" s="319"/>
      <c r="P310" s="319"/>
      <c r="Q310" s="319"/>
      <c r="R310" s="319"/>
      <c r="S310" s="319"/>
      <c r="T310" s="319"/>
      <c r="U310" s="319"/>
      <c r="V310" s="319"/>
    </row>
    <row r="311" spans="1:22" s="17" customFormat="1" ht="11.25" customHeight="1" x14ac:dyDescent="0.2">
      <c r="A311" s="320" t="s">
        <v>342</v>
      </c>
      <c r="B311" s="320"/>
      <c r="C311" s="320"/>
      <c r="D311" s="320"/>
      <c r="E311" s="320"/>
      <c r="F311" s="320"/>
      <c r="G311" s="320"/>
      <c r="H311" s="320"/>
      <c r="I311" s="320"/>
      <c r="J311" s="320"/>
      <c r="K311" s="320"/>
      <c r="L311" s="320"/>
      <c r="M311" s="320"/>
      <c r="N311" s="320"/>
      <c r="O311" s="320"/>
      <c r="P311" s="320"/>
      <c r="Q311" s="320"/>
      <c r="R311" s="320"/>
      <c r="S311" s="320"/>
      <c r="T311" s="320"/>
      <c r="U311" s="320"/>
      <c r="V311" s="320"/>
    </row>
    <row r="312" spans="1:22" s="17" customFormat="1" ht="11.25" customHeight="1" x14ac:dyDescent="0.2">
      <c r="A312" s="15"/>
      <c r="B312" s="52"/>
      <c r="C312" s="48" t="s">
        <v>267</v>
      </c>
      <c r="D312" s="18">
        <f t="shared" ref="D312:M312" si="100">SUM(D58:D84)</f>
        <v>32047</v>
      </c>
      <c r="E312" s="18">
        <f t="shared" si="100"/>
        <v>21155</v>
      </c>
      <c r="F312" s="18">
        <f t="shared" si="100"/>
        <v>533</v>
      </c>
      <c r="G312" s="18">
        <f t="shared" si="100"/>
        <v>844</v>
      </c>
      <c r="H312" s="18">
        <f t="shared" si="100"/>
        <v>19778</v>
      </c>
      <c r="I312" s="18">
        <f t="shared" si="100"/>
        <v>6244</v>
      </c>
      <c r="J312" s="18">
        <f t="shared" si="100"/>
        <v>2131</v>
      </c>
      <c r="K312" s="18">
        <f t="shared" si="100"/>
        <v>5539</v>
      </c>
      <c r="L312" s="18">
        <f t="shared" si="100"/>
        <v>3515</v>
      </c>
      <c r="M312" s="18">
        <f t="shared" si="100"/>
        <v>786</v>
      </c>
      <c r="N312" s="18">
        <f t="shared" ref="N312:V312" si="101">SUM(N58:N84)</f>
        <v>246</v>
      </c>
      <c r="O312" s="18">
        <f t="shared" si="101"/>
        <v>191</v>
      </c>
      <c r="P312" s="18">
        <f t="shared" si="101"/>
        <v>465</v>
      </c>
      <c r="Q312" s="18">
        <f t="shared" si="101"/>
        <v>69</v>
      </c>
      <c r="R312" s="18">
        <f t="shared" si="101"/>
        <v>145</v>
      </c>
      <c r="S312" s="18">
        <f t="shared" si="101"/>
        <v>49</v>
      </c>
      <c r="T312" s="18">
        <f t="shared" si="101"/>
        <v>12</v>
      </c>
      <c r="U312" s="18">
        <f t="shared" si="101"/>
        <v>71</v>
      </c>
      <c r="V312" s="18">
        <f t="shared" si="101"/>
        <v>315</v>
      </c>
    </row>
    <row r="313" spans="1:22" s="17" customFormat="1" ht="11.25" customHeight="1" x14ac:dyDescent="0.2">
      <c r="A313" s="15"/>
      <c r="B313" s="52"/>
      <c r="C313" s="48" t="s">
        <v>268</v>
      </c>
      <c r="D313" s="18">
        <f t="shared" ref="D313:M313" si="102">SUM(D87:D172)</f>
        <v>80730</v>
      </c>
      <c r="E313" s="18">
        <f t="shared" si="102"/>
        <v>46481</v>
      </c>
      <c r="F313" s="18">
        <f t="shared" si="102"/>
        <v>978</v>
      </c>
      <c r="G313" s="18">
        <f t="shared" si="102"/>
        <v>2132</v>
      </c>
      <c r="H313" s="18">
        <f t="shared" si="102"/>
        <v>43371</v>
      </c>
      <c r="I313" s="18">
        <f t="shared" si="102"/>
        <v>13653</v>
      </c>
      <c r="J313" s="18">
        <f t="shared" si="102"/>
        <v>6264</v>
      </c>
      <c r="K313" s="18">
        <f t="shared" si="102"/>
        <v>9380</v>
      </c>
      <c r="L313" s="18">
        <f t="shared" si="102"/>
        <v>7596</v>
      </c>
      <c r="M313" s="18">
        <f t="shared" si="102"/>
        <v>2843</v>
      </c>
      <c r="N313" s="18">
        <f t="shared" ref="N313:V313" si="103">SUM(N87:N172)</f>
        <v>398</v>
      </c>
      <c r="O313" s="18">
        <f t="shared" si="103"/>
        <v>322</v>
      </c>
      <c r="P313" s="18">
        <f t="shared" si="103"/>
        <v>1289</v>
      </c>
      <c r="Q313" s="18">
        <f t="shared" si="103"/>
        <v>177</v>
      </c>
      <c r="R313" s="18">
        <f t="shared" si="103"/>
        <v>462</v>
      </c>
      <c r="S313" s="18">
        <f t="shared" si="103"/>
        <v>326</v>
      </c>
      <c r="T313" s="18">
        <f t="shared" si="103"/>
        <v>67</v>
      </c>
      <c r="U313" s="18">
        <f t="shared" si="103"/>
        <v>162</v>
      </c>
      <c r="V313" s="18">
        <f t="shared" si="103"/>
        <v>432</v>
      </c>
    </row>
    <row r="314" spans="1:22" s="17" customFormat="1" ht="11.25" customHeight="1" x14ac:dyDescent="0.2">
      <c r="A314" s="15"/>
      <c r="B314" s="52"/>
      <c r="C314" s="48" t="s">
        <v>269</v>
      </c>
      <c r="D314" s="18">
        <f t="shared" ref="D314:M314" si="104">SUM(D175:D214)</f>
        <v>38552</v>
      </c>
      <c r="E314" s="18">
        <f t="shared" si="104"/>
        <v>20531</v>
      </c>
      <c r="F314" s="18">
        <f t="shared" si="104"/>
        <v>490</v>
      </c>
      <c r="G314" s="18">
        <f t="shared" si="104"/>
        <v>1014</v>
      </c>
      <c r="H314" s="18">
        <f t="shared" si="104"/>
        <v>19027</v>
      </c>
      <c r="I314" s="18">
        <f t="shared" si="104"/>
        <v>5618</v>
      </c>
      <c r="J314" s="18">
        <f t="shared" si="104"/>
        <v>2083</v>
      </c>
      <c r="K314" s="18">
        <f t="shared" si="104"/>
        <v>4634</v>
      </c>
      <c r="L314" s="18">
        <f t="shared" si="104"/>
        <v>3298</v>
      </c>
      <c r="M314" s="18">
        <f t="shared" si="104"/>
        <v>1575</v>
      </c>
      <c r="N314" s="18">
        <f t="shared" ref="N314:V314" si="105">SUM(N175:N214)</f>
        <v>217</v>
      </c>
      <c r="O314" s="18">
        <f t="shared" si="105"/>
        <v>130</v>
      </c>
      <c r="P314" s="18">
        <f t="shared" si="105"/>
        <v>423</v>
      </c>
      <c r="Q314" s="18">
        <f t="shared" si="105"/>
        <v>329</v>
      </c>
      <c r="R314" s="18">
        <f t="shared" si="105"/>
        <v>161</v>
      </c>
      <c r="S314" s="18">
        <f t="shared" si="105"/>
        <v>66</v>
      </c>
      <c r="T314" s="18">
        <f t="shared" si="105"/>
        <v>15</v>
      </c>
      <c r="U314" s="18">
        <f t="shared" si="105"/>
        <v>111</v>
      </c>
      <c r="V314" s="18">
        <f t="shared" si="105"/>
        <v>367</v>
      </c>
    </row>
    <row r="315" spans="1:22" s="17" customFormat="1" ht="11.25" customHeight="1" x14ac:dyDescent="0.2">
      <c r="A315" s="15"/>
      <c r="B315" s="52"/>
      <c r="C315" s="48" t="s">
        <v>270</v>
      </c>
      <c r="D315" s="18">
        <f t="shared" ref="D315:M315" si="106">SUM(D217:D238)</f>
        <v>4062</v>
      </c>
      <c r="E315" s="18">
        <f t="shared" si="106"/>
        <v>2595</v>
      </c>
      <c r="F315" s="18">
        <f t="shared" si="106"/>
        <v>46</v>
      </c>
      <c r="G315" s="18">
        <f t="shared" si="106"/>
        <v>74</v>
      </c>
      <c r="H315" s="18">
        <f t="shared" si="106"/>
        <v>2475</v>
      </c>
      <c r="I315" s="18">
        <f t="shared" si="106"/>
        <v>681</v>
      </c>
      <c r="J315" s="18">
        <f t="shared" si="106"/>
        <v>278</v>
      </c>
      <c r="K315" s="18">
        <f t="shared" si="106"/>
        <v>774</v>
      </c>
      <c r="L315" s="18">
        <f t="shared" si="106"/>
        <v>399</v>
      </c>
      <c r="M315" s="18">
        <f t="shared" si="106"/>
        <v>134</v>
      </c>
      <c r="N315" s="18">
        <f t="shared" ref="N315:V315" si="107">SUM(N217:N238)</f>
        <v>20</v>
      </c>
      <c r="O315" s="18">
        <f t="shared" si="107"/>
        <v>2</v>
      </c>
      <c r="P315" s="18">
        <f t="shared" si="107"/>
        <v>43</v>
      </c>
      <c r="Q315" s="18">
        <f t="shared" si="107"/>
        <v>34</v>
      </c>
      <c r="R315" s="18">
        <f t="shared" si="107"/>
        <v>25</v>
      </c>
      <c r="S315" s="18">
        <f t="shared" si="107"/>
        <v>0</v>
      </c>
      <c r="T315" s="18">
        <f t="shared" si="107"/>
        <v>0</v>
      </c>
      <c r="U315" s="18">
        <f t="shared" si="107"/>
        <v>21</v>
      </c>
      <c r="V315" s="18">
        <f t="shared" si="107"/>
        <v>64</v>
      </c>
    </row>
    <row r="316" spans="1:22" s="17" customFormat="1" ht="11.25" customHeight="1" x14ac:dyDescent="0.2">
      <c r="A316" s="15"/>
      <c r="B316" s="52"/>
      <c r="C316" s="48" t="s">
        <v>271</v>
      </c>
      <c r="D316" s="18">
        <f t="shared" ref="D316:M316" si="108">SUM(D241:D259)</f>
        <v>27900</v>
      </c>
      <c r="E316" s="18">
        <f t="shared" si="108"/>
        <v>17782</v>
      </c>
      <c r="F316" s="18">
        <f t="shared" si="108"/>
        <v>390</v>
      </c>
      <c r="G316" s="18">
        <f t="shared" si="108"/>
        <v>703</v>
      </c>
      <c r="H316" s="18">
        <f t="shared" si="108"/>
        <v>16689</v>
      </c>
      <c r="I316" s="18">
        <f t="shared" si="108"/>
        <v>6374</v>
      </c>
      <c r="J316" s="18">
        <f t="shared" si="108"/>
        <v>1482</v>
      </c>
      <c r="K316" s="18">
        <f t="shared" si="108"/>
        <v>3679</v>
      </c>
      <c r="L316" s="18">
        <f t="shared" si="108"/>
        <v>3159</v>
      </c>
      <c r="M316" s="18">
        <f t="shared" si="108"/>
        <v>671</v>
      </c>
      <c r="N316" s="18">
        <f t="shared" ref="N316:V316" si="109">SUM(N241:N259)</f>
        <v>124</v>
      </c>
      <c r="O316" s="18">
        <f t="shared" si="109"/>
        <v>80</v>
      </c>
      <c r="P316" s="18">
        <f t="shared" si="109"/>
        <v>296</v>
      </c>
      <c r="Q316" s="18">
        <f t="shared" si="109"/>
        <v>82</v>
      </c>
      <c r="R316" s="18">
        <f t="shared" si="109"/>
        <v>272</v>
      </c>
      <c r="S316" s="18">
        <f t="shared" si="109"/>
        <v>47</v>
      </c>
      <c r="T316" s="18">
        <f t="shared" si="109"/>
        <v>11</v>
      </c>
      <c r="U316" s="18">
        <f t="shared" si="109"/>
        <v>181</v>
      </c>
      <c r="V316" s="18">
        <f t="shared" si="109"/>
        <v>231</v>
      </c>
    </row>
    <row r="317" spans="1:22" s="17" customFormat="1" ht="11.25" customHeight="1" x14ac:dyDescent="0.2">
      <c r="A317" s="15"/>
      <c r="B317" s="52"/>
      <c r="C317" s="48" t="s">
        <v>272</v>
      </c>
      <c r="D317" s="18">
        <f t="shared" ref="D317:M317" si="110">SUM(D262:D267)</f>
        <v>6708</v>
      </c>
      <c r="E317" s="18">
        <f t="shared" si="110"/>
        <v>4152</v>
      </c>
      <c r="F317" s="18">
        <f t="shared" si="110"/>
        <v>104</v>
      </c>
      <c r="G317" s="18">
        <f t="shared" si="110"/>
        <v>148</v>
      </c>
      <c r="H317" s="18">
        <f t="shared" si="110"/>
        <v>3900</v>
      </c>
      <c r="I317" s="18">
        <f t="shared" si="110"/>
        <v>1213</v>
      </c>
      <c r="J317" s="18">
        <f t="shared" si="110"/>
        <v>383</v>
      </c>
      <c r="K317" s="18">
        <f t="shared" si="110"/>
        <v>958</v>
      </c>
      <c r="L317" s="18">
        <f t="shared" si="110"/>
        <v>778</v>
      </c>
      <c r="M317" s="18">
        <f t="shared" si="110"/>
        <v>126</v>
      </c>
      <c r="N317" s="18">
        <f t="shared" ref="N317:V317" si="111">SUM(N262:N267)</f>
        <v>34</v>
      </c>
      <c r="O317" s="18">
        <f t="shared" si="111"/>
        <v>30</v>
      </c>
      <c r="P317" s="18">
        <f t="shared" si="111"/>
        <v>53</v>
      </c>
      <c r="Q317" s="18">
        <f t="shared" si="111"/>
        <v>18</v>
      </c>
      <c r="R317" s="18">
        <f t="shared" si="111"/>
        <v>33</v>
      </c>
      <c r="S317" s="18">
        <f t="shared" si="111"/>
        <v>8</v>
      </c>
      <c r="T317" s="18">
        <f t="shared" si="111"/>
        <v>3</v>
      </c>
      <c r="U317" s="18">
        <f t="shared" si="111"/>
        <v>234</v>
      </c>
      <c r="V317" s="18">
        <f t="shared" si="111"/>
        <v>29</v>
      </c>
    </row>
    <row r="318" spans="1:22" s="17" customFormat="1" ht="11.25" customHeight="1" x14ac:dyDescent="0.2">
      <c r="A318" s="15"/>
      <c r="B318" s="52"/>
      <c r="C318" s="48" t="s">
        <v>273</v>
      </c>
      <c r="D318" s="18">
        <f t="shared" ref="D318:M318" si="112">SUM(D270:D286)</f>
        <v>5273</v>
      </c>
      <c r="E318" s="18">
        <f t="shared" si="112"/>
        <v>2833</v>
      </c>
      <c r="F318" s="18">
        <f t="shared" si="112"/>
        <v>74</v>
      </c>
      <c r="G318" s="18">
        <f t="shared" si="112"/>
        <v>118</v>
      </c>
      <c r="H318" s="18">
        <f t="shared" si="112"/>
        <v>2641</v>
      </c>
      <c r="I318" s="18">
        <f t="shared" si="112"/>
        <v>746</v>
      </c>
      <c r="J318" s="18">
        <f t="shared" si="112"/>
        <v>319</v>
      </c>
      <c r="K318" s="18">
        <f t="shared" si="112"/>
        <v>716</v>
      </c>
      <c r="L318" s="18">
        <f t="shared" si="112"/>
        <v>436</v>
      </c>
      <c r="M318" s="18">
        <f t="shared" si="112"/>
        <v>217</v>
      </c>
      <c r="N318" s="18">
        <f t="shared" ref="N318:V318" si="113">SUM(N270:N286)</f>
        <v>16</v>
      </c>
      <c r="O318" s="18">
        <f t="shared" si="113"/>
        <v>10</v>
      </c>
      <c r="P318" s="18">
        <f t="shared" si="113"/>
        <v>30</v>
      </c>
      <c r="Q318" s="18">
        <f t="shared" si="113"/>
        <v>6</v>
      </c>
      <c r="R318" s="18">
        <f t="shared" si="113"/>
        <v>15</v>
      </c>
      <c r="S318" s="18">
        <f t="shared" si="113"/>
        <v>4</v>
      </c>
      <c r="T318" s="18">
        <f t="shared" si="113"/>
        <v>0</v>
      </c>
      <c r="U318" s="18">
        <f t="shared" si="113"/>
        <v>94</v>
      </c>
      <c r="V318" s="18">
        <f t="shared" si="113"/>
        <v>32</v>
      </c>
    </row>
    <row r="319" spans="1:22" s="17" customFormat="1" ht="11.25" customHeight="1" x14ac:dyDescent="0.2">
      <c r="A319" s="15"/>
      <c r="B319" s="52"/>
      <c r="C319" s="48" t="s">
        <v>274</v>
      </c>
      <c r="D319" s="18">
        <f t="shared" ref="D319:M319" si="114">SUM(D289:D309)</f>
        <v>6482</v>
      </c>
      <c r="E319" s="18">
        <f t="shared" si="114"/>
        <v>4396</v>
      </c>
      <c r="F319" s="18">
        <f t="shared" si="114"/>
        <v>90</v>
      </c>
      <c r="G319" s="18">
        <f t="shared" si="114"/>
        <v>145</v>
      </c>
      <c r="H319" s="18">
        <f t="shared" si="114"/>
        <v>4161</v>
      </c>
      <c r="I319" s="18">
        <f t="shared" si="114"/>
        <v>1232</v>
      </c>
      <c r="J319" s="18">
        <f t="shared" si="114"/>
        <v>355</v>
      </c>
      <c r="K319" s="18">
        <f t="shared" si="114"/>
        <v>1515</v>
      </c>
      <c r="L319" s="18">
        <f t="shared" si="114"/>
        <v>592</v>
      </c>
      <c r="M319" s="18">
        <f t="shared" si="114"/>
        <v>213</v>
      </c>
      <c r="N319" s="18">
        <f t="shared" ref="N319:V319" si="115">SUM(N289:N309)</f>
        <v>15</v>
      </c>
      <c r="O319" s="18">
        <f t="shared" si="115"/>
        <v>8</v>
      </c>
      <c r="P319" s="18">
        <f t="shared" si="115"/>
        <v>53</v>
      </c>
      <c r="Q319" s="18">
        <f t="shared" si="115"/>
        <v>10</v>
      </c>
      <c r="R319" s="18">
        <f t="shared" si="115"/>
        <v>17</v>
      </c>
      <c r="S319" s="18">
        <f t="shared" si="115"/>
        <v>9</v>
      </c>
      <c r="T319" s="18">
        <f t="shared" si="115"/>
        <v>3</v>
      </c>
      <c r="U319" s="18">
        <f t="shared" si="115"/>
        <v>91</v>
      </c>
      <c r="V319" s="18">
        <f t="shared" si="115"/>
        <v>48</v>
      </c>
    </row>
    <row r="320" spans="1:22" s="17" customFormat="1" ht="11.25" customHeight="1" x14ac:dyDescent="0.2">
      <c r="A320" s="15"/>
      <c r="B320" s="52"/>
      <c r="C320" s="55" t="s">
        <v>288</v>
      </c>
      <c r="D320" s="56">
        <f t="shared" ref="D320:M320" si="116">SUM(D312:D319)</f>
        <v>201754</v>
      </c>
      <c r="E320" s="56">
        <f t="shared" si="116"/>
        <v>119925</v>
      </c>
      <c r="F320" s="56">
        <f t="shared" si="116"/>
        <v>2705</v>
      </c>
      <c r="G320" s="56">
        <f t="shared" si="116"/>
        <v>5178</v>
      </c>
      <c r="H320" s="56">
        <f t="shared" si="116"/>
        <v>112042</v>
      </c>
      <c r="I320" s="56">
        <f t="shared" si="116"/>
        <v>35761</v>
      </c>
      <c r="J320" s="56">
        <f t="shared" si="116"/>
        <v>13295</v>
      </c>
      <c r="K320" s="56">
        <f t="shared" si="116"/>
        <v>27195</v>
      </c>
      <c r="L320" s="56">
        <f t="shared" si="116"/>
        <v>19773</v>
      </c>
      <c r="M320" s="56">
        <f t="shared" si="116"/>
        <v>6565</v>
      </c>
      <c r="N320" s="56">
        <f t="shared" ref="N320:V320" si="117">SUM(N312:N319)</f>
        <v>1070</v>
      </c>
      <c r="O320" s="56">
        <f t="shared" si="117"/>
        <v>773</v>
      </c>
      <c r="P320" s="56">
        <f t="shared" si="117"/>
        <v>2652</v>
      </c>
      <c r="Q320" s="56">
        <f t="shared" si="117"/>
        <v>725</v>
      </c>
      <c r="R320" s="56">
        <f t="shared" si="117"/>
        <v>1130</v>
      </c>
      <c r="S320" s="56">
        <f t="shared" si="117"/>
        <v>509</v>
      </c>
      <c r="T320" s="56">
        <f t="shared" si="117"/>
        <v>111</v>
      </c>
      <c r="U320" s="56">
        <f t="shared" si="117"/>
        <v>965</v>
      </c>
      <c r="V320" s="56">
        <f t="shared" si="117"/>
        <v>1518</v>
      </c>
    </row>
    <row r="321" spans="1:22" s="17" customFormat="1" ht="11.25" customHeight="1" x14ac:dyDescent="0.2">
      <c r="A321" s="319"/>
      <c r="B321" s="319"/>
      <c r="C321" s="319"/>
      <c r="D321" s="319"/>
      <c r="E321" s="319"/>
      <c r="F321" s="319"/>
      <c r="G321" s="319"/>
      <c r="H321" s="319"/>
      <c r="I321" s="319"/>
      <c r="J321" s="319"/>
      <c r="K321" s="319"/>
      <c r="L321" s="319"/>
      <c r="M321" s="319"/>
      <c r="N321" s="319"/>
      <c r="O321" s="319"/>
      <c r="P321" s="319"/>
      <c r="Q321" s="319"/>
      <c r="R321" s="319"/>
      <c r="S321" s="319"/>
      <c r="T321" s="319"/>
      <c r="U321" s="319"/>
      <c r="V321" s="319"/>
    </row>
    <row r="322" spans="1:22" s="17" customFormat="1" ht="11.25" customHeight="1" x14ac:dyDescent="0.2">
      <c r="A322" s="320" t="s">
        <v>275</v>
      </c>
      <c r="B322" s="320"/>
      <c r="C322" s="320"/>
      <c r="D322" s="320"/>
      <c r="E322" s="320"/>
      <c r="F322" s="320"/>
      <c r="G322" s="320"/>
      <c r="H322" s="320"/>
      <c r="I322" s="320"/>
      <c r="J322" s="320"/>
      <c r="K322" s="320"/>
      <c r="L322" s="320"/>
      <c r="M322" s="320"/>
      <c r="N322" s="321"/>
      <c r="O322" s="321"/>
      <c r="P322" s="321"/>
      <c r="Q322" s="321"/>
      <c r="R322" s="321"/>
      <c r="S322" s="321"/>
      <c r="T322" s="321"/>
      <c r="U322" s="321"/>
      <c r="V322" s="321"/>
    </row>
    <row r="323" spans="1:22" s="17" customFormat="1" ht="11.25" customHeight="1" x14ac:dyDescent="0.2">
      <c r="A323" s="15"/>
      <c r="B323" s="52"/>
      <c r="C323" s="48" t="s">
        <v>271</v>
      </c>
      <c r="D323" s="18">
        <f t="shared" ref="D323:M323" si="118">D241+D242+D243+D244+D245+D246+D247+D248+D250+D253+D254+D257+D259+D263+D182+D255</f>
        <v>28929</v>
      </c>
      <c r="E323" s="18">
        <f t="shared" si="118"/>
        <v>18291</v>
      </c>
      <c r="F323" s="18">
        <f t="shared" si="118"/>
        <v>411</v>
      </c>
      <c r="G323" s="18">
        <f t="shared" si="118"/>
        <v>726</v>
      </c>
      <c r="H323" s="18">
        <f t="shared" si="118"/>
        <v>17154</v>
      </c>
      <c r="I323" s="18">
        <f t="shared" si="118"/>
        <v>6491</v>
      </c>
      <c r="J323" s="18">
        <f t="shared" si="118"/>
        <v>1587</v>
      </c>
      <c r="K323" s="18">
        <f t="shared" si="118"/>
        <v>3733</v>
      </c>
      <c r="L323" s="18">
        <f t="shared" si="118"/>
        <v>3254</v>
      </c>
      <c r="M323" s="18">
        <f t="shared" si="118"/>
        <v>683</v>
      </c>
      <c r="N323" s="18">
        <f t="shared" ref="N323:V323" si="119">N241+N242+N243+N244+N245+N246+N247+N248+N250+N253+N254+N257+N259+N263+N182+N255</f>
        <v>137</v>
      </c>
      <c r="O323" s="18">
        <f t="shared" si="119"/>
        <v>83</v>
      </c>
      <c r="P323" s="18">
        <f t="shared" si="119"/>
        <v>303</v>
      </c>
      <c r="Q323" s="18">
        <f t="shared" si="119"/>
        <v>90</v>
      </c>
      <c r="R323" s="18">
        <f t="shared" si="119"/>
        <v>282</v>
      </c>
      <c r="S323" s="18">
        <f t="shared" si="119"/>
        <v>46</v>
      </c>
      <c r="T323" s="18">
        <f t="shared" si="119"/>
        <v>11</v>
      </c>
      <c r="U323" s="18">
        <f t="shared" si="119"/>
        <v>200</v>
      </c>
      <c r="V323" s="18">
        <f t="shared" si="119"/>
        <v>254</v>
      </c>
    </row>
    <row r="324" spans="1:22" s="17" customFormat="1" ht="11.25" customHeight="1" x14ac:dyDescent="0.2">
      <c r="A324" s="15"/>
      <c r="B324" s="52"/>
      <c r="C324" s="48" t="s">
        <v>276</v>
      </c>
      <c r="D324" s="18">
        <f t="shared" ref="D324:M324" si="120">D58+D59+D60+D64+D66+D67+D68+D69+D70+D71+D74+D75+D77+D78+D79+D80+D81+D82+D83+D84+D104</f>
        <v>31139</v>
      </c>
      <c r="E324" s="18">
        <f t="shared" si="120"/>
        <v>20616</v>
      </c>
      <c r="F324" s="18">
        <f t="shared" si="120"/>
        <v>517</v>
      </c>
      <c r="G324" s="18">
        <f t="shared" si="120"/>
        <v>828</v>
      </c>
      <c r="H324" s="18">
        <f t="shared" si="120"/>
        <v>19271</v>
      </c>
      <c r="I324" s="18">
        <f t="shared" si="120"/>
        <v>6086</v>
      </c>
      <c r="J324" s="18">
        <f t="shared" si="120"/>
        <v>2100</v>
      </c>
      <c r="K324" s="18">
        <f t="shared" si="120"/>
        <v>5386</v>
      </c>
      <c r="L324" s="18">
        <f t="shared" si="120"/>
        <v>3392</v>
      </c>
      <c r="M324" s="18">
        <f t="shared" si="120"/>
        <v>790</v>
      </c>
      <c r="N324" s="18">
        <f t="shared" ref="N324:V324" si="121">N58+N59+N60+N64+N66+N67+N68+N69+N70+N71+N74+N75+N77+N78+N79+N80+N81+N82+N83+N84+N104</f>
        <v>241</v>
      </c>
      <c r="O324" s="18">
        <f t="shared" si="121"/>
        <v>185</v>
      </c>
      <c r="P324" s="18">
        <f t="shared" si="121"/>
        <v>450</v>
      </c>
      <c r="Q324" s="18">
        <f t="shared" si="121"/>
        <v>69</v>
      </c>
      <c r="R324" s="18">
        <f t="shared" si="121"/>
        <v>140</v>
      </c>
      <c r="S324" s="18">
        <f t="shared" si="121"/>
        <v>46</v>
      </c>
      <c r="T324" s="18">
        <f t="shared" si="121"/>
        <v>11</v>
      </c>
      <c r="U324" s="18">
        <f t="shared" si="121"/>
        <v>70</v>
      </c>
      <c r="V324" s="18">
        <f t="shared" si="121"/>
        <v>305</v>
      </c>
    </row>
    <row r="325" spans="1:22" s="17" customFormat="1" ht="11.25" customHeight="1" x14ac:dyDescent="0.2">
      <c r="A325" s="15"/>
      <c r="B325" s="52"/>
      <c r="C325" s="48" t="s">
        <v>269</v>
      </c>
      <c r="D325" s="18">
        <f t="shared" ref="D325:M325" si="122">D175+D178+D181+D184+D188+D194+D195+D198+D200+D202+D205+D209+D210+D212+D217+D218+D230+D232+D233+D235+D187+D191+D193+D196</f>
        <v>35311</v>
      </c>
      <c r="E325" s="18">
        <f t="shared" si="122"/>
        <v>19078</v>
      </c>
      <c r="F325" s="18">
        <f t="shared" si="122"/>
        <v>476</v>
      </c>
      <c r="G325" s="18">
        <f t="shared" si="122"/>
        <v>932</v>
      </c>
      <c r="H325" s="18">
        <f t="shared" si="122"/>
        <v>17670</v>
      </c>
      <c r="I325" s="18">
        <f t="shared" si="122"/>
        <v>5025</v>
      </c>
      <c r="J325" s="18">
        <f t="shared" si="122"/>
        <v>1967</v>
      </c>
      <c r="K325" s="18">
        <f t="shared" si="122"/>
        <v>4452</v>
      </c>
      <c r="L325" s="18">
        <f t="shared" si="122"/>
        <v>3022</v>
      </c>
      <c r="M325" s="18">
        <f t="shared" si="122"/>
        <v>1491</v>
      </c>
      <c r="N325" s="18">
        <f t="shared" ref="N325:V325" si="123">N175+N178+N181+N184+N188+N194+N195+N198+N200+N202+N205+N209+N210+N212+N217+N218+N230+N232+N233+N235+N187+N191+N193+N196</f>
        <v>201</v>
      </c>
      <c r="O325" s="18">
        <f t="shared" si="123"/>
        <v>119</v>
      </c>
      <c r="P325" s="18">
        <f t="shared" si="123"/>
        <v>390</v>
      </c>
      <c r="Q325" s="18">
        <f t="shared" si="123"/>
        <v>329</v>
      </c>
      <c r="R325" s="18">
        <f t="shared" si="123"/>
        <v>150</v>
      </c>
      <c r="S325" s="18">
        <f t="shared" si="123"/>
        <v>48</v>
      </c>
      <c r="T325" s="18">
        <f t="shared" si="123"/>
        <v>15</v>
      </c>
      <c r="U325" s="18">
        <f t="shared" si="123"/>
        <v>105</v>
      </c>
      <c r="V325" s="18">
        <f t="shared" si="123"/>
        <v>356</v>
      </c>
    </row>
    <row r="326" spans="1:22" s="17" customFormat="1" ht="11.25" customHeight="1" x14ac:dyDescent="0.2">
      <c r="A326" s="15"/>
      <c r="B326" s="52"/>
      <c r="C326" s="48" t="s">
        <v>268</v>
      </c>
      <c r="D326" s="18">
        <f t="shared" ref="D326:M326" si="124">+D87+D88+D89+D91+D93+D94+D95+D99+D97+D102+D101+D106+D105+D110+D107+D112+D109+D113+D111+D117+D114+D120+D118+D121+D122+D123+D124+D126+D127+D128+D129+D130+D131+D132+D134+D133+D135+D136+D138+D137+D140+D139+D144+D142+D147+D146+D149+D148+D150+D151+D152+D153+D154+D155+D156+D157+D159+D160+D163+D162+D164+D165+D167+D168+D171+D170+D172</f>
        <v>74690</v>
      </c>
      <c r="E326" s="18">
        <f t="shared" si="124"/>
        <v>42828</v>
      </c>
      <c r="F326" s="18">
        <f t="shared" si="124"/>
        <v>893</v>
      </c>
      <c r="G326" s="18">
        <f t="shared" si="124"/>
        <v>1992</v>
      </c>
      <c r="H326" s="18">
        <f t="shared" si="124"/>
        <v>39943</v>
      </c>
      <c r="I326" s="18">
        <f t="shared" si="124"/>
        <v>12607</v>
      </c>
      <c r="J326" s="18">
        <f t="shared" si="124"/>
        <v>5859</v>
      </c>
      <c r="K326" s="18">
        <f t="shared" si="124"/>
        <v>8572</v>
      </c>
      <c r="L326" s="18">
        <f t="shared" si="124"/>
        <v>6945</v>
      </c>
      <c r="M326" s="18">
        <f t="shared" si="124"/>
        <v>2643</v>
      </c>
      <c r="N326" s="18">
        <f t="shared" ref="N326:V326" si="125">+N87+N88+N89+N91+N93+N94+N95+N99+N97+N102+N101+N106+N105+N110+N107+N112+N109+N113+N111+N117+N114+N120+N118+N121+N122+N123+N124+N126+N127+N128+N129+N130+N131+N132+N134+N133+N135+N136+N138+N137+N140+N139+N144+N142+N147+N146+N149+N148+N150+N151+N152+N153+N154+N155+N156+N157+N159+N160+N163+N162+N164+N165+N167+N168+N171+N170+N172</f>
        <v>376</v>
      </c>
      <c r="O326" s="18">
        <f t="shared" si="125"/>
        <v>288</v>
      </c>
      <c r="P326" s="18">
        <f t="shared" si="125"/>
        <v>1151</v>
      </c>
      <c r="Q326" s="18">
        <f t="shared" si="125"/>
        <v>164</v>
      </c>
      <c r="R326" s="18">
        <f t="shared" si="125"/>
        <v>424</v>
      </c>
      <c r="S326" s="18">
        <f t="shared" si="125"/>
        <v>301</v>
      </c>
      <c r="T326" s="18">
        <f t="shared" si="125"/>
        <v>65</v>
      </c>
      <c r="U326" s="18">
        <f t="shared" si="125"/>
        <v>148</v>
      </c>
      <c r="V326" s="18">
        <f t="shared" si="125"/>
        <v>400</v>
      </c>
    </row>
    <row r="327" spans="1:22" s="17" customFormat="1" ht="11.25" customHeight="1" x14ac:dyDescent="0.2">
      <c r="A327" s="15"/>
      <c r="B327" s="52"/>
      <c r="C327" s="55" t="s">
        <v>343</v>
      </c>
      <c r="D327" s="56">
        <f t="shared" ref="D327:M327" si="126">SUM(D323:D326)</f>
        <v>170069</v>
      </c>
      <c r="E327" s="56">
        <f t="shared" si="126"/>
        <v>100813</v>
      </c>
      <c r="F327" s="56">
        <f t="shared" si="126"/>
        <v>2297</v>
      </c>
      <c r="G327" s="56">
        <f t="shared" si="126"/>
        <v>4478</v>
      </c>
      <c r="H327" s="56">
        <f t="shared" si="126"/>
        <v>94038</v>
      </c>
      <c r="I327" s="56">
        <f t="shared" si="126"/>
        <v>30209</v>
      </c>
      <c r="J327" s="56">
        <f t="shared" si="126"/>
        <v>11513</v>
      </c>
      <c r="K327" s="56">
        <f t="shared" si="126"/>
        <v>22143</v>
      </c>
      <c r="L327" s="56">
        <f t="shared" si="126"/>
        <v>16613</v>
      </c>
      <c r="M327" s="56">
        <f t="shared" si="126"/>
        <v>5607</v>
      </c>
      <c r="N327" s="56">
        <f t="shared" ref="N327:V327" si="127">SUM(N323:N326)</f>
        <v>955</v>
      </c>
      <c r="O327" s="56">
        <f t="shared" si="127"/>
        <v>675</v>
      </c>
      <c r="P327" s="56">
        <f t="shared" si="127"/>
        <v>2294</v>
      </c>
      <c r="Q327" s="56">
        <f t="shared" si="127"/>
        <v>652</v>
      </c>
      <c r="R327" s="56">
        <f t="shared" si="127"/>
        <v>996</v>
      </c>
      <c r="S327" s="56">
        <f t="shared" si="127"/>
        <v>441</v>
      </c>
      <c r="T327" s="56">
        <f t="shared" si="127"/>
        <v>102</v>
      </c>
      <c r="U327" s="56">
        <f t="shared" si="127"/>
        <v>523</v>
      </c>
      <c r="V327" s="56">
        <f t="shared" si="127"/>
        <v>1315</v>
      </c>
    </row>
    <row r="328" spans="1:22" s="57" customFormat="1" ht="5.25" customHeight="1" x14ac:dyDescent="0.15">
      <c r="A328" s="301"/>
      <c r="B328" s="301"/>
      <c r="C328" s="301"/>
      <c r="D328" s="301"/>
      <c r="E328" s="301"/>
      <c r="F328" s="301"/>
      <c r="G328" s="301"/>
      <c r="H328" s="301"/>
      <c r="I328" s="301"/>
      <c r="J328" s="301"/>
      <c r="K328" s="301"/>
      <c r="L328" s="301"/>
      <c r="M328" s="301"/>
    </row>
    <row r="329" spans="1:22" s="58" customFormat="1" ht="9.75" customHeight="1" x14ac:dyDescent="0.15">
      <c r="A329" s="302" t="s">
        <v>344</v>
      </c>
      <c r="B329" s="302"/>
      <c r="C329" s="302"/>
      <c r="D329" s="302"/>
      <c r="E329" s="302"/>
      <c r="F329" s="302"/>
      <c r="G329" s="302"/>
      <c r="H329" s="302"/>
      <c r="I329" s="302"/>
      <c r="J329" s="302"/>
      <c r="K329" s="302"/>
      <c r="L329" s="302"/>
      <c r="M329" s="302"/>
    </row>
    <row r="330" spans="1:22" s="59" customFormat="1" ht="9" customHeight="1" x14ac:dyDescent="0.15">
      <c r="A330" s="300" t="s">
        <v>278</v>
      </c>
      <c r="B330" s="300"/>
      <c r="C330" s="300"/>
      <c r="D330" s="300"/>
      <c r="E330" s="300"/>
      <c r="F330" s="300"/>
      <c r="G330" s="300"/>
      <c r="H330" s="300"/>
      <c r="I330" s="300"/>
      <c r="J330" s="300"/>
      <c r="K330" s="300"/>
      <c r="L330" s="300"/>
      <c r="M330" s="300"/>
    </row>
    <row r="331" spans="1:22" s="57" customFormat="1" ht="5.25" customHeight="1" x14ac:dyDescent="0.15">
      <c r="A331" s="301"/>
      <c r="B331" s="301"/>
      <c r="C331" s="301"/>
      <c r="D331" s="301"/>
      <c r="E331" s="301"/>
      <c r="F331" s="301"/>
      <c r="G331" s="301"/>
      <c r="H331" s="301"/>
      <c r="I331" s="301"/>
      <c r="J331" s="301"/>
      <c r="K331" s="301"/>
      <c r="L331" s="301"/>
      <c r="M331" s="301"/>
    </row>
    <row r="332" spans="1:22" s="33" customFormat="1" ht="11.25" customHeight="1" x14ac:dyDescent="0.2">
      <c r="A332" s="298" t="s">
        <v>345</v>
      </c>
      <c r="B332" s="298"/>
      <c r="C332" s="298"/>
      <c r="D332" s="298"/>
      <c r="E332" s="298"/>
      <c r="F332" s="298"/>
      <c r="G332" s="298"/>
      <c r="H332" s="298"/>
      <c r="I332" s="298"/>
      <c r="J332" s="298"/>
      <c r="K332" s="298"/>
      <c r="L332" s="298"/>
      <c r="M332" s="298"/>
    </row>
    <row r="333" spans="1:22" s="33" customFormat="1" ht="11.25" customHeight="1" x14ac:dyDescent="0.2">
      <c r="A333" s="298" t="s">
        <v>347</v>
      </c>
      <c r="B333" s="298"/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</row>
  </sheetData>
  <mergeCells count="85">
    <mergeCell ref="A2:M2"/>
    <mergeCell ref="N2:V2"/>
    <mergeCell ref="A1:V1"/>
    <mergeCell ref="A3:M3"/>
    <mergeCell ref="N3:V3"/>
    <mergeCell ref="F6:H6"/>
    <mergeCell ref="I6:M6"/>
    <mergeCell ref="A7:M7"/>
    <mergeCell ref="N7:V7"/>
    <mergeCell ref="A4:M4"/>
    <mergeCell ref="N4:V4"/>
    <mergeCell ref="F5:H5"/>
    <mergeCell ref="I5:M5"/>
    <mergeCell ref="N5:V5"/>
    <mergeCell ref="N6:V6"/>
    <mergeCell ref="B19:C19"/>
    <mergeCell ref="A20:M20"/>
    <mergeCell ref="N20:V20"/>
    <mergeCell ref="A21:C21"/>
    <mergeCell ref="A8:M8"/>
    <mergeCell ref="A10:C10"/>
    <mergeCell ref="B11:C11"/>
    <mergeCell ref="B15:C15"/>
    <mergeCell ref="N35:V35"/>
    <mergeCell ref="B22:C22"/>
    <mergeCell ref="B23:C23"/>
    <mergeCell ref="B24:C24"/>
    <mergeCell ref="B27:C27"/>
    <mergeCell ref="A36:C36"/>
    <mergeCell ref="B37:C37"/>
    <mergeCell ref="B38:C38"/>
    <mergeCell ref="A39:M39"/>
    <mergeCell ref="B30:C30"/>
    <mergeCell ref="B31:C31"/>
    <mergeCell ref="A35:M35"/>
    <mergeCell ref="N50:V50"/>
    <mergeCell ref="A51:C51"/>
    <mergeCell ref="N39:V39"/>
    <mergeCell ref="A40:C40"/>
    <mergeCell ref="B41:C41"/>
    <mergeCell ref="B42:C42"/>
    <mergeCell ref="B52:C52"/>
    <mergeCell ref="B53:C53"/>
    <mergeCell ref="B54:C54"/>
    <mergeCell ref="A55:M55"/>
    <mergeCell ref="B46:C46"/>
    <mergeCell ref="A50:M50"/>
    <mergeCell ref="A86:C86"/>
    <mergeCell ref="A173:M173"/>
    <mergeCell ref="N173:V173"/>
    <mergeCell ref="A174:C174"/>
    <mergeCell ref="N55:V55"/>
    <mergeCell ref="A56:C56"/>
    <mergeCell ref="A57:C57"/>
    <mergeCell ref="A85:M85"/>
    <mergeCell ref="N85:V85"/>
    <mergeCell ref="A240:C240"/>
    <mergeCell ref="A260:M260"/>
    <mergeCell ref="N260:V260"/>
    <mergeCell ref="A261:C261"/>
    <mergeCell ref="A215:M215"/>
    <mergeCell ref="N215:V215"/>
    <mergeCell ref="A216:C216"/>
    <mergeCell ref="A239:M239"/>
    <mergeCell ref="N239:V239"/>
    <mergeCell ref="A268:M268"/>
    <mergeCell ref="N268:V268"/>
    <mergeCell ref="A269:C269"/>
    <mergeCell ref="A287:M287"/>
    <mergeCell ref="N287:V287"/>
    <mergeCell ref="A288:C288"/>
    <mergeCell ref="A310:M310"/>
    <mergeCell ref="N310:V310"/>
    <mergeCell ref="A311:M311"/>
    <mergeCell ref="N311:V311"/>
    <mergeCell ref="A332:M332"/>
    <mergeCell ref="A333:V333"/>
    <mergeCell ref="A321:M321"/>
    <mergeCell ref="N321:V321"/>
    <mergeCell ref="A322:M322"/>
    <mergeCell ref="N322:V322"/>
    <mergeCell ref="A328:M328"/>
    <mergeCell ref="A329:M329"/>
    <mergeCell ref="A330:M330"/>
    <mergeCell ref="A331:M331"/>
  </mergeCells>
  <phoneticPr fontId="0" type="noConversion"/>
  <pageMargins left="0" right="0" top="0" bottom="0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2023</vt:lpstr>
      <vt:lpstr>2019</vt:lpstr>
      <vt:lpstr>2015</vt:lpstr>
      <vt:lpstr>2011</vt:lpstr>
      <vt:lpstr>2007</vt:lpstr>
      <vt:lpstr>2003</vt:lpstr>
      <vt:lpstr>'2015'!Area_stampa</vt:lpstr>
      <vt:lpstr>'2023'!Area_stampa</vt:lpstr>
      <vt:lpstr>'2003'!Titoli_stampa</vt:lpstr>
      <vt:lpstr>'2007'!Titoli_stampa</vt:lpstr>
      <vt:lpstr>'2011'!Titoli_stampa</vt:lpstr>
      <vt:lpstr>'2015'!Titoli_stampa</vt:lpstr>
      <vt:lpstr>'2019'!Titoli_stampa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Elezioni del Gran Consiglio: partecipazione e risultati (in valori assoluti), 1. aprile 2007</dc:title>
  <dc:creator>Oberti Gallo Alessandra</dc:creator>
  <cp:lastModifiedBy>Charpié Antoine / T116896</cp:lastModifiedBy>
  <cp:lastPrinted>2023-10-19T11:10:58Z</cp:lastPrinted>
  <dcterms:created xsi:type="dcterms:W3CDTF">2000-10-02T13:15:38Z</dcterms:created>
  <dcterms:modified xsi:type="dcterms:W3CDTF">2023-10-19T11:11:09Z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1751055940</vt:i4>
  </property>
  <property fmtid="{D5CDD505-2E9C-101B-9397-08002B2CF9AE}" pid="3" name="_EmailSubject">
    <vt:lpwstr>Tabelle elezioni per comuni</vt:lpwstr>
  </property>
  <property fmtid="{D5CDD505-2E9C-101B-9397-08002B2CF9AE}" pid="4" name="_AuthorEmail">
    <vt:lpwstr>mauro.stanga@ti.ch</vt:lpwstr>
  </property>
  <property fmtid="{D5CDD505-2E9C-101B-9397-08002B2CF9AE}" pid="5" name="_AuthorEmailDisplayName">
    <vt:lpwstr>Stanga Mauro</vt:lpwstr>
  </property>
  <property fmtid="{D5CDD505-2E9C-101B-9397-08002B2CF9AE}" pid="6" name="_PreviousAdHocReviewCycleID">
    <vt:i4>1624896026</vt:i4>
  </property>
  <property fmtid="{D5CDD505-2E9C-101B-9397-08002B2CF9AE}" pid="7" name="_ReviewingToolsShownOnce">
    <vt:lpwstr/>
  </property>
</Properties>
</file>